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1.9" sheetId="625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Т-гор.вода'!$M$28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Т-гор.вода'!$M$18:$AD$28</definedName>
    <definedName name="checkCell_List06_5_double_date">'Форма 1.2 | Т-гор.вода'!$AE$18:$AE$28</definedName>
    <definedName name="checkCell_List06_5_OneR">'Форма 1.2 | Т-гор.вода'!$P$15:$R$28</definedName>
    <definedName name="checkCell_List06_5_OneR_1c">'Форма 1.2 | Т-гор.вода'!$P$15:$P$28</definedName>
    <definedName name="checkCell_List06_5_OneR_2c">'Форма 1.2 | Т-гор.вода'!$Q$15:$R$28</definedName>
    <definedName name="checkCell_List06_5_TwoR">'Форма 1.2 | Т-гор.вода'!$S$15:$W$28</definedName>
    <definedName name="checkCell_List06_5_TwoR_1c">'Форма 1.2 | Т-гор.вода'!$S$15:$T$28</definedName>
    <definedName name="checkCell_List06_5_TwoR_2c">'Форма 1.2 | Т-гор.вода'!$U$15:$W$28</definedName>
    <definedName name="checkCell_List06_5_unique_t">'Форма 1.2 | Т-гор.вода'!$M$18:$M$28</definedName>
    <definedName name="checkCell_List06_5_unique_t1">'Форма 1.2 | Т-гор.вода'!$AF$18:$AF$28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1.8'!$D$10:$G$16</definedName>
    <definedName name="checkCells_List05_10">'Форма 1.0.1 | Т-подкл'!$F$7:$I$17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Т-гор.вода'!$AC$18:$AC$28</definedName>
    <definedName name="List06_5_note">'Форма 1.2 | Т-гор.вода'!$AD$18:$AD$28</definedName>
    <definedName name="List06_5_Period">'Форма 1.2 | Т-гор.вода'!$O$18:$AB$28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1.8'!$F$12:$F$16</definedName>
    <definedName name="List11_note">'Форма 1.8'!$G$10:$G$16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1.8'!$E$12:$E$13</definedName>
    <definedName name="pCng_List11_2">'Форма 1.8'!$E$15:$E$16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Т-гор.вода'!$H$18:$K$28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1.8'!$C$12:$C$13</definedName>
    <definedName name="pDel_List11_2">'Форма 1.8'!$C$15:$C$16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Т-гор.вода'!$AC$18:$AC$28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1.8'!$E$13</definedName>
    <definedName name="pIns_List11_2">'Форма 1.8'!$E$16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REESTR_ORG!$A$2:$J$43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M7" i="560" l="1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R24" i="560"/>
  <c r="AE23" i="560"/>
  <c r="A65" i="612"/>
  <c r="A66" i="612"/>
  <c r="A67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9" i="625"/>
  <c r="F8" i="625"/>
  <c r="F13" i="625"/>
  <c r="F11" i="625"/>
  <c r="F10" i="625"/>
  <c r="F12" i="625"/>
  <c r="M14" i="601"/>
  <c r="M13" i="601"/>
  <c r="M12" i="601"/>
  <c r="H13" i="616" l="1"/>
  <c r="H13" i="622"/>
  <c r="M9" i="566"/>
  <c r="M8" i="566"/>
  <c r="M9" i="598"/>
  <c r="M8" i="598"/>
  <c r="M8" i="567"/>
  <c r="M9" i="567"/>
  <c r="B3" i="525"/>
  <c r="B2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AG97" i="471"/>
  <c r="L92" i="471"/>
  <c r="L106" i="471"/>
  <c r="L93" i="471"/>
  <c r="L94" i="471"/>
  <c r="AF96" i="471"/>
  <c r="L97" i="471"/>
  <c r="AE97" i="471"/>
  <c r="E3" i="437"/>
  <c r="L95" i="471"/>
  <c r="L96" i="471"/>
  <c r="Q51" i="471" l="1"/>
  <c r="Z50" i="471"/>
  <c r="L47" i="471"/>
  <c r="L45" i="471"/>
  <c r="L46" i="471"/>
  <c r="L50" i="471"/>
  <c r="L49" i="471"/>
  <c r="Y49" i="471"/>
  <c r="L48" i="471"/>
  <c r="X50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L163" i="471"/>
  <c r="F11" i="616"/>
  <c r="F12" i="617"/>
  <c r="F9" i="618"/>
  <c r="AM22" i="566"/>
  <c r="L77" i="471"/>
  <c r="Y116" i="471"/>
  <c r="X82" i="471"/>
  <c r="AN22" i="598"/>
  <c r="F290" i="471"/>
  <c r="L22" i="598"/>
  <c r="L18" i="567"/>
  <c r="F13" i="618"/>
  <c r="F13" i="622"/>
  <c r="F11" i="622"/>
  <c r="F9" i="614"/>
  <c r="F291" i="471"/>
  <c r="F10" i="616"/>
  <c r="Y81" i="471"/>
  <c r="L19" i="567"/>
  <c r="X134" i="471"/>
  <c r="L30" i="471"/>
  <c r="L80" i="471"/>
  <c r="L65" i="471"/>
  <c r="L166" i="471"/>
  <c r="L22" i="566"/>
  <c r="F12" i="618"/>
  <c r="Y65" i="471"/>
  <c r="Y150" i="471"/>
  <c r="F13" i="617"/>
  <c r="M246" i="471"/>
  <c r="AM181" i="471"/>
  <c r="X117" i="471"/>
  <c r="L21" i="598"/>
  <c r="F10" i="614"/>
  <c r="X34" i="471"/>
  <c r="L81" i="471"/>
  <c r="X23" i="567"/>
  <c r="F13" i="616"/>
  <c r="F8" i="618"/>
  <c r="F286" i="471"/>
  <c r="F8" i="622"/>
  <c r="L66" i="471"/>
  <c r="X66" i="471"/>
  <c r="E2" i="437"/>
  <c r="L34" i="471"/>
  <c r="F11" i="614"/>
  <c r="L20" i="598"/>
  <c r="L31" i="471"/>
  <c r="F8" i="616"/>
  <c r="L82" i="471"/>
  <c r="L33" i="471"/>
  <c r="F288" i="471"/>
  <c r="L19" i="566"/>
  <c r="F12" i="616"/>
  <c r="F10" i="617"/>
  <c r="L79" i="471"/>
  <c r="AN166" i="471"/>
  <c r="L78" i="471"/>
  <c r="F8" i="617"/>
  <c r="F12" i="614"/>
  <c r="F11" i="617"/>
  <c r="L165" i="471"/>
  <c r="L180" i="471"/>
  <c r="M251" i="471"/>
  <c r="F11" i="618"/>
  <c r="L21" i="567"/>
  <c r="L61" i="471"/>
  <c r="L22" i="567"/>
  <c r="Y33" i="471"/>
  <c r="Y133" i="471"/>
  <c r="L20" i="567"/>
  <c r="F9" i="622"/>
  <c r="L20" i="566"/>
  <c r="F289" i="471"/>
  <c r="L19" i="598"/>
  <c r="X151" i="471"/>
  <c r="L62" i="471"/>
  <c r="L178" i="471"/>
  <c r="L29" i="471"/>
  <c r="L64" i="471"/>
  <c r="L21" i="566"/>
  <c r="M256" i="471"/>
  <c r="L179" i="471"/>
  <c r="F10" i="618"/>
  <c r="F9" i="617"/>
  <c r="L164" i="471"/>
  <c r="F287" i="471"/>
  <c r="L32" i="471"/>
  <c r="Y22" i="567"/>
  <c r="L23" i="567"/>
  <c r="L63" i="471"/>
  <c r="F13" i="614"/>
  <c r="F12" i="622"/>
  <c r="F8" i="614"/>
  <c r="L181" i="471"/>
  <c r="F9" i="616"/>
  <c r="F10" i="622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<sst xmlns="http://schemas.openxmlformats.org/spreadsheetml/2006/main" count="2296" uniqueCount="1233">
  <si>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</si>
  <si>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</si>
  <si>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</si>
  <si>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</si>
  <si>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</si>
  <si>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</si>
  <si>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</si>
  <si>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</si>
  <si>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</si>
  <si>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</si>
  <si>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</si>
  <si>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</si>
  <si>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</si>
  <si>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</si>
  <si>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</si>
  <si>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</si>
  <si>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</si>
  <si>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</si>
  <si>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</si>
  <si>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</si>
  <si>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</si>
  <si>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</si>
  <si>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</si>
  <si>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</si>
  <si>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</si>
  <si>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</si>
  <si>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</si>
  <si>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</si>
  <si>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</si>
  <si>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</si>
  <si>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</si>
  <si>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</si>
  <si>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</si>
  <si>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</si>
  <si>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</si>
  <si>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</si>
  <si>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</si>
  <si>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</si>
  <si>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</si>
  <si>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</si>
  <si>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</si>
  <si>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</si>
  <si>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</si>
  <si>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</si>
  <si>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</si>
  <si>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</si>
  <si>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</si>
  <si>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</si>
  <si>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</si>
  <si>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</si>
  <si>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</si>
  <si>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</si>
  <si>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</si>
  <si>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</si>
  <si>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</si>
  <si>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</si>
  <si>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</si>
  <si>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</si>
  <si>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</si>
  <si>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</si>
  <si>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</si>
  <si>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</si>
  <si>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</si>
  <si>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</si>
  <si>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</si>
  <si>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</si>
  <si>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</si>
  <si>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</si>
  <si>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</si>
  <si>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</si>
  <si>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</si>
  <si>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</si>
  <si>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</si>
  <si>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</si>
  <si>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</si>
  <si>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</si>
  <si>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</si>
  <si>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</si>
  <si>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</si>
  <si>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</si>
  <si>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</si>
  <si>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</si>
  <si>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</si>
  <si>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</si>
  <si>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</si>
  <si>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</si>
  <si>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</si>
  <si>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</si>
  <si>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</si>
  <si>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</si>
  <si>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</si>
  <si>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</si>
  <si>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</si>
  <si>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</si>
  <si>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</si>
  <si>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</si>
  <si>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</si>
  <si>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</si>
  <si>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</si>
  <si>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</si>
  <si>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</si>
  <si>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</si>
  <si>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</si>
  <si>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</si>
  <si>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</si>
  <si>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</si>
  <si>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</si>
  <si>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</si>
  <si>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</si>
  <si>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</si>
  <si>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</si>
  <si>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</si>
  <si>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</si>
  <si>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</si>
  <si>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</si>
  <si>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</si>
  <si>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</si>
  <si>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</si>
  <si>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</si>
  <si>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</si>
  <si>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</si>
  <si>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</si>
  <si>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</si>
  <si>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</si>
  <si>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</si>
  <si>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</si>
  <si>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</si>
  <si>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</si>
  <si>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</si>
  <si>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</si>
  <si>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</si>
  <si>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</si>
  <si>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</si>
  <si>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</si>
  <si>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</si>
  <si>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</si>
  <si>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</si>
  <si>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</si>
  <si>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</si>
  <si>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</si>
  <si>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</si>
  <si>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</si>
  <si>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</si>
  <si>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</si>
  <si>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</si>
  <si>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</si>
  <si>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</si>
  <si>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</si>
  <si>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</si>
  <si>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</si>
  <si>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</si>
  <si>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</si>
  <si>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</si>
  <si>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</si>
  <si>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</si>
  <si>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</si>
  <si>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</si>
  <si>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</si>
  <si>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</si>
  <si>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</si>
  <si>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</si>
  <si>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</si>
  <si>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</si>
  <si>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</si>
  <si>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</si>
  <si>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</si>
  <si>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</si>
  <si>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</si>
  <si>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</si>
  <si>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</si>
  <si>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</si>
  <si>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</si>
  <si>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</si>
  <si>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</si>
  <si>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</si>
  <si>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</si>
  <si>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</si>
  <si>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</si>
  <si>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</si>
  <si>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</si>
  <si>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</si>
  <si>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</si>
  <si>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</si>
  <si>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</si>
  <si>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</si>
  <si>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</si>
  <si>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</si>
  <si>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</si>
  <si>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</si>
  <si>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</si>
  <si>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</si>
  <si>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</si>
  <si>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</si>
  <si>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</si>
  <si>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</si>
  <si>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</si>
  <si>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</si>
  <si>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</si>
  <si>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</si>
  <si>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</si>
  <si>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</si>
  <si>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</si>
  <si>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</si>
  <si>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</si>
  <si>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</si>
  <si>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</si>
  <si>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</si>
  <si>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</si>
  <si>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</si>
  <si>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</si>
  <si>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</si>
  <si>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</si>
  <si>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</si>
  <si>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</si>
  <si>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</si>
  <si>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</si>
  <si>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</si>
  <si>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</si>
  <si>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</si>
  <si>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</si>
  <si>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</si>
  <si>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</si>
  <si>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</si>
  <si>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</si>
  <si>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</si>
  <si>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</si>
  <si>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</si>
  <si>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</si>
  <si>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</si>
  <si>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</si>
  <si>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</si>
  <si>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</si>
  <si>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</si>
  <si>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</si>
  <si>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</si>
  <si>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</si>
  <si>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</si>
  <si>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</si>
  <si>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</si>
  <si>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</si>
  <si>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</si>
  <si>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</si>
  <si>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</si>
  <si>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</si>
  <si>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</si>
  <si>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</si>
  <si>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</si>
  <si>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</si>
  <si>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</si>
  <si>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</si>
  <si>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</si>
  <si>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</si>
  <si>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</si>
  <si>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</si>
  <si>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</si>
  <si>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</si>
  <si>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</si>
  <si>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</si>
  <si>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</si>
  <si>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</si>
  <si>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</si>
  <si>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</si>
  <si>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</si>
  <si>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</si>
  <si>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</si>
  <si>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</si>
  <si>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</si>
  <si>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</si>
  <si>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</si>
  <si>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</si>
  <si>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</si>
  <si>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</si>
  <si>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</si>
  <si>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</si>
  <si>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</si>
  <si>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</si>
  <si>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</si>
  <si>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</si>
  <si>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</si>
  <si>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</si>
  <si>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</si>
  <si>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</si>
  <si>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</si>
  <si>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</si>
  <si>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</si>
  <si>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</si>
  <si>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</si>
  <si>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</si>
  <si>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</si>
  <si>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</si>
  <si>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</si>
  <si>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</si>
  <si>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</si>
  <si>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</si>
  <si>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</si>
  <si>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</si>
  <si>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</si>
  <si>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</si>
  <si>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</si>
  <si>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</si>
  <si>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</si>
  <si>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</si>
  <si>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</si>
  <si>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</si>
  <si>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</si>
  <si>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</si>
  <si>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</si>
  <si>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</si>
  <si>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</si>
  <si>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</si>
  <si>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</si>
  <si>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</si>
  <si>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</si>
  <si>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</si>
  <si>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</si>
  <si>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</si>
  <si>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</si>
  <si>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</si>
  <si>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</si>
  <si>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</si>
  <si>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</si>
  <si>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</si>
  <si>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</si>
  <si>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</si>
  <si>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</si>
  <si>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</si>
  <si>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</si>
  <si>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</si>
  <si>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</si>
  <si>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</si>
  <si>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</si>
  <si>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</si>
  <si>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</si>
  <si>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</si>
  <si>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</si>
  <si>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</si>
  <si>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</si>
  <si>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</si>
  <si>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</si>
  <si>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</si>
  <si>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</si>
  <si>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</si>
  <si>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</si>
  <si>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</si>
  <si>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</si>
  <si>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</si>
  <si>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</si>
  <si>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</si>
  <si>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</si>
  <si>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</si>
  <si>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</si>
  <si>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</si>
  <si>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</si>
  <si>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</si>
  <si>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</si>
  <si>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</si>
  <si>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</si>
  <si>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</si>
  <si>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</si>
  <si>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</si>
  <si>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</si>
  <si>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</si>
  <si>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</si>
  <si>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</si>
  <si>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</si>
  <si>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</si>
  <si>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</si>
  <si>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</si>
  <si>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</si>
  <si>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</si>
  <si>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</si>
  <si>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</si>
  <si>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</si>
  <si>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</si>
  <si>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</si>
  <si>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</si>
  <si>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</si>
  <si>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</si>
  <si>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</si>
  <si>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</si>
  <si>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</si>
  <si>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</si>
  <si>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</si>
  <si>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</si>
  <si>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</si>
  <si>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</si>
  <si>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</si>
  <si>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</si>
  <si>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</si>
  <si>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</si>
  <si>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</si>
  <si>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</si>
  <si>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</si>
  <si>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</si>
  <si>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</si>
  <si>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</si>
  <si>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</si>
  <si>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</si>
  <si>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</si>
  <si>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</si>
  <si>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</si>
  <si>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</si>
  <si>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</si>
  <si>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</si>
  <si>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</si>
  <si>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</si>
  <si>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</si>
  <si>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</si>
  <si>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</si>
  <si>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</si>
  <si>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</si>
  <si>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</si>
  <si>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</si>
  <si>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</si>
  <si>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</si>
  <si>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</si>
  <si>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</si>
  <si>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</si>
  <si>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</si>
  <si>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</si>
  <si>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</si>
  <si>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</si>
  <si>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</si>
  <si>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</si>
  <si>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</si>
  <si>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</si>
  <si>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</si>
  <si>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</si>
  <si>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</si>
  <si>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</si>
  <si>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</si>
  <si>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</si>
  <si>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</si>
  <si>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</si>
  <si>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</si>
  <si>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</si>
  <si>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</si>
  <si>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</si>
  <si>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</si>
  <si>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</si>
  <si>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</si>
  <si>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</si>
  <si>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</si>
  <si>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</si>
  <si>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</si>
  <si>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</si>
  <si>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</si>
  <si>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</si>
  <si>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</si>
  <si>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</si>
  <si>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</si>
  <si>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</si>
  <si>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</si>
  <si>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</si>
  <si>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</si>
  <si>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</si>
  <si>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</si>
  <si>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</si>
  <si>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</si>
  <si>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</si>
  <si>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</si>
  <si>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</si>
  <si>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</si>
  <si>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</si>
  <si>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</si>
  <si>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</si>
  <si>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</si>
  <si>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</si>
  <si>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</si>
  <si>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</si>
  <si>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</si>
  <si>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</si>
  <si>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</si>
  <si>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</si>
  <si>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</si>
  <si>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</si>
  <si>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</si>
  <si>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</si>
  <si>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</si>
  <si>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</si>
  <si>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</si>
  <si>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</si>
  <si>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</si>
  <si>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</si>
  <si>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</si>
  <si>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</si>
  <si>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</si>
  <si>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</si>
  <si>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</si>
  <si>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</si>
  <si>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</si>
  <si>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</si>
  <si>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</si>
  <si>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</si>
  <si>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</si>
  <si>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</si>
  <si>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</si>
  <si>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</si>
  <si>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</si>
  <si>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</si>
  <si>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</si>
  <si>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</si>
  <si>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</si>
  <si>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</si>
  <si>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</si>
  <si>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</si>
  <si>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</si>
  <si>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</si>
  <si>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</si>
  <si>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</si>
  <si>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</si>
  <si>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</si>
  <si>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</si>
  <si>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</si>
  <si>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</si>
  <si>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</si>
  <si>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</si>
  <si>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</si>
  <si>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</si>
  <si>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</si>
  <si>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</si>
  <si>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</si>
  <si>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</si>
  <si>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</si>
  <si>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</si>
  <si>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</si>
  <si>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</si>
  <si>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</si>
  <si>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</si>
  <si>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</si>
  <si>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</si>
  <si>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</si>
  <si>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</si>
  <si>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</si>
  <si>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</si>
  <si>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</si>
  <si>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</si>
  <si>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</si>
  <si>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</si>
  <si>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</si>
  <si>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</si>
  <si>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</si>
  <si>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</si>
  <si>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</si>
  <si>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</si>
  <si>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</si>
  <si>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</si>
  <si>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</si>
  <si>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</si>
  <si>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</si>
  <si>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</si>
  <si>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</si>
  <si>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</si>
  <si>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</si>
  <si>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</si>
  <si>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</si>
  <si>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</si>
  <si>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</si>
  <si>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</si>
  <si>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</si>
  <si>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</si>
  <si>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</si>
  <si>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</si>
  <si>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</si>
  <si>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</si>
  <si>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</si>
  <si>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</si>
  <si>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</si>
  <si>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</si>
  <si>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</si>
  <si>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</si>
  <si>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</si>
  <si>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</si>
  <si>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</si>
  <si>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</si>
  <si>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</si>
  <si>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</si>
  <si>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</si>
  <si>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</si>
  <si>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</si>
  <si>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</si>
  <si>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</si>
  <si>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</si>
  <si>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</si>
  <si>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</si>
  <si>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</si>
  <si>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</si>
  <si>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</si>
  <si>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</si>
  <si>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</si>
  <si>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</si>
  <si>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</si>
  <si>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</si>
  <si>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</si>
  <si>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</si>
  <si>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</si>
  <si>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</si>
  <si>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</si>
  <si>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</si>
  <si>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</si>
  <si>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</si>
  <si>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</si>
  <si>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</si>
  <si>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</si>
  <si>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</si>
  <si>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</si>
  <si>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</si>
  <si>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</si>
  <si>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</si>
  <si>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</si>
  <si>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</si>
  <si>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</si>
  <si>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</si>
  <si>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</si>
  <si>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</si>
  <si>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</si>
  <si>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</si>
  <si>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</si>
  <si>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</si>
  <si>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</si>
  <si>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</si>
  <si>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</si>
  <si>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</si>
  <si>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</si>
  <si>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</si>
  <si>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</si>
  <si>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</si>
  <si>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</si>
  <si>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</si>
  <si>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</si>
  <si>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</si>
  <si>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</si>
  <si>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</si>
  <si>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</si>
  <si>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</si>
  <si>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</si>
  <si>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</si>
  <si>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</si>
  <si>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</si>
  <si>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</si>
  <si>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</si>
  <si>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</si>
  <si>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</si>
  <si>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</si>
  <si>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</si>
  <si>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</si>
  <si>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</si>
  <si>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</si>
  <si>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</si>
  <si>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</si>
  <si>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</si>
  <si>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</si>
  <si>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</si>
  <si>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</si>
  <si>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</si>
  <si>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</si>
  <si>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</si>
  <si>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</si>
  <si>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</si>
  <si>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</si>
  <si>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</si>
  <si>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</si>
  <si>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</si>
  <si>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</si>
  <si>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</si>
  <si>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</si>
  <si>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</si>
  <si>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</si>
  <si>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</si>
  <si>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</si>
  <si>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</si>
  <si>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</si>
  <si>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</si>
  <si>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</si>
  <si>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</si>
  <si>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</si>
  <si>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</si>
  <si>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</si>
  <si>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</si>
  <si>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</si>
  <si>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</si>
  <si>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</si>
  <si>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</si>
  <si>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</si>
  <si>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</si>
  <si>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</si>
  <si>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</si>
  <si>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</si>
  <si>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</si>
  <si>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</si>
  <si>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</si>
  <si>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</si>
  <si>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</si>
  <si>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</si>
  <si>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</si>
  <si>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</si>
  <si>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</si>
  <si>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</si>
  <si>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</si>
  <si>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</si>
  <si>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</si>
  <si>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</si>
  <si>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</si>
  <si>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</si>
  <si>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</si>
  <si>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</si>
  <si>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</si>
  <si>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</si>
  <si>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</si>
  <si>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</si>
  <si>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</si>
  <si>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</si>
  <si>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</si>
  <si>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FAS.JKH.OPEN.INFO.PRICE.GVS!</t>
  </si>
  <si>
    <t>01.12.2022</t>
  </si>
  <si>
    <t>Базарносызганский муниципальный район</t>
  </si>
  <si>
    <t>73602000</t>
  </si>
  <si>
    <t>Базарносызганское городское поселение</t>
  </si>
  <si>
    <t>73602151</t>
  </si>
  <si>
    <t>Должниковское</t>
  </si>
  <si>
    <t>73602408</t>
  </si>
  <si>
    <t>Лапшаурское</t>
  </si>
  <si>
    <t>73602412</t>
  </si>
  <si>
    <t>Папузинское</t>
  </si>
  <si>
    <t>73602425</t>
  </si>
  <si>
    <t>Сосновоборское</t>
  </si>
  <si>
    <t>73602405</t>
  </si>
  <si>
    <t>Барышский муниципальный район</t>
  </si>
  <si>
    <t>73604000</t>
  </si>
  <si>
    <t>Барышское городское поселение</t>
  </si>
  <si>
    <t>73604101</t>
  </si>
  <si>
    <t>Жадовское городское поселение</t>
  </si>
  <si>
    <t>73604152</t>
  </si>
  <si>
    <t>Живайкинское</t>
  </si>
  <si>
    <t>73604420</t>
  </si>
  <si>
    <t>Земляничненское</t>
  </si>
  <si>
    <t>73604432</t>
  </si>
  <si>
    <t>Измайловское городское поселение</t>
  </si>
  <si>
    <t>73604154</t>
  </si>
  <si>
    <t>Ленинское городское поселение</t>
  </si>
  <si>
    <t>73604156</t>
  </si>
  <si>
    <t>Малохомутерское</t>
  </si>
  <si>
    <t>73604450</t>
  </si>
  <si>
    <t>Поливановское</t>
  </si>
  <si>
    <t>73604475</t>
  </si>
  <si>
    <t>Старотимошкинское городское поселение</t>
  </si>
  <si>
    <t>73604158</t>
  </si>
  <si>
    <t>Вешкаймский муниципальный район</t>
  </si>
  <si>
    <t>73607000</t>
  </si>
  <si>
    <t>Бекетовское</t>
  </si>
  <si>
    <t>73607410</t>
  </si>
  <si>
    <t>Вешкаймское городское поселение</t>
  </si>
  <si>
    <t>73607151</t>
  </si>
  <si>
    <t>Ермоловское</t>
  </si>
  <si>
    <t>73607440</t>
  </si>
  <si>
    <t>Каргинское</t>
  </si>
  <si>
    <t>73607450</t>
  </si>
  <si>
    <t>Стемасское</t>
  </si>
  <si>
    <t>73607480</t>
  </si>
  <si>
    <t>Чуфаровское городское поселение</t>
  </si>
  <si>
    <t>73607158</t>
  </si>
  <si>
    <t>Инзенский муниципальный район</t>
  </si>
  <si>
    <t>73610000</t>
  </si>
  <si>
    <t>Валгусское</t>
  </si>
  <si>
    <t>73610425</t>
  </si>
  <si>
    <t>Глотовское городское поселение</t>
  </si>
  <si>
    <t>73610158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</si>
  <si>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</si>
  <si>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</si>
  <si>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</si>
  <si>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</si>
  <si>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</si>
  <si>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</si>
  <si>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</si>
  <si>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</si>
  <si>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</si>
  <si>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</si>
  <si>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</si>
  <si>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</si>
  <si>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Карсунский муниципальный район</t>
  </si>
  <si>
    <t>73614000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</si>
  <si>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</si>
  <si>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</si>
  <si>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</si>
  <si>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</si>
  <si>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</si>
  <si>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</si>
  <si>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</si>
  <si>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</si>
  <si>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</si>
  <si>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</si>
  <si>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</si>
  <si>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</si>
  <si>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</si>
  <si>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</si>
  <si>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</si>
  <si>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</si>
  <si>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Кузоватовский муниципальный район</t>
  </si>
  <si>
    <t>73616000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</si>
  <si>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</si>
  <si>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</si>
  <si>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</si>
  <si>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</si>
  <si>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</si>
  <si>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</si>
  <si>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</si>
  <si>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</si>
  <si>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</si>
  <si>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</si>
  <si>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</si>
  <si>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</si>
  <si>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Майнский муниципальный район</t>
  </si>
  <si>
    <t>73620000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</si>
  <si>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</si>
  <si>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</si>
  <si>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</si>
  <si>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</si>
  <si>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</si>
  <si>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</si>
  <si>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</si>
  <si>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</si>
  <si>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</si>
  <si>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</si>
  <si>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</si>
  <si>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</si>
  <si>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</si>
  <si>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</si>
  <si>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Мелекесский муниципальный район</t>
  </si>
  <si>
    <t>73622000</t>
  </si>
  <si>
    <t>Лебяжинское</t>
  </si>
  <si>
    <t>73622430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</si>
  <si>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</si>
  <si>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</si>
  <si>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</si>
  <si>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</si>
  <si>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</si>
  <si>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</si>
  <si>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</si>
  <si>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</si>
  <si>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</si>
  <si>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</si>
  <si>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</si>
  <si>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</si>
  <si>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</si>
  <si>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</si>
  <si>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Николаевский муниципальный район</t>
  </si>
  <si>
    <t>73625000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</si>
  <si>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</si>
  <si>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</si>
  <si>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</si>
  <si>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</si>
  <si>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</si>
  <si>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</si>
  <si>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</si>
  <si>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</si>
  <si>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</si>
  <si>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</si>
  <si>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</si>
  <si>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</si>
  <si>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</si>
  <si>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</si>
  <si>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</si>
  <si>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</si>
  <si>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</si>
  <si>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</si>
  <si>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Новомалыклинский муниципальный район</t>
  </si>
  <si>
    <t>73627000</t>
  </si>
  <si>
    <t>Высококолковское</t>
  </si>
  <si>
    <t>73627420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</si>
  <si>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</si>
  <si>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</si>
  <si>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</si>
  <si>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</si>
  <si>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</si>
  <si>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</si>
  <si>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</si>
  <si>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</si>
  <si>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Новоспасский муниципальный район</t>
  </si>
  <si>
    <t>73629000</t>
  </si>
  <si>
    <t>Коптевское</t>
  </si>
  <si>
    <t>73629410</t>
  </si>
  <si>
    <t>Красносельское</t>
  </si>
  <si>
    <t>73629440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</si>
  <si>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</si>
  <si>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</si>
  <si>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</si>
  <si>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</si>
  <si>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</si>
  <si>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</si>
  <si>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</si>
  <si>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</si>
  <si>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Павловский муниципальный район</t>
  </si>
  <si>
    <t>73632000</t>
  </si>
  <si>
    <t>Баклушинское</t>
  </si>
  <si>
    <t>73632405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</si>
  <si>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</si>
  <si>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</si>
  <si>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</si>
  <si>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</si>
  <si>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</si>
  <si>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</si>
  <si>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</si>
  <si>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</si>
  <si>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</si>
  <si>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</si>
  <si>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Радищевский муниципальный район</t>
  </si>
  <si>
    <t>73634000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</si>
  <si>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</si>
  <si>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</si>
  <si>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</si>
  <si>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</si>
  <si>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</si>
  <si>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</si>
  <si>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</si>
  <si>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</si>
  <si>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Радищевское городское поселение</t>
  </si>
  <si>
    <t>73634151</t>
  </si>
  <si>
    <t>Сенгилеевский муниципальный район</t>
  </si>
  <si>
    <t>73636000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</si>
  <si>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</si>
  <si>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</si>
  <si>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</si>
  <si>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</si>
  <si>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</si>
  <si>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</si>
  <si>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</si>
  <si>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</si>
  <si>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</si>
  <si>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</si>
  <si>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</si>
  <si>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</si>
  <si>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Старокулаткинский муниципальный район</t>
  </si>
  <si>
    <t>73639000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</si>
  <si>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</si>
  <si>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</si>
  <si>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</si>
  <si>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</si>
  <si>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</si>
  <si>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</si>
  <si>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Старокулаткинское городское поселение</t>
  </si>
  <si>
    <t>73639151</t>
  </si>
  <si>
    <t>Терешанское</t>
  </si>
  <si>
    <t>73639440</t>
  </si>
  <si>
    <t>Старомайнский муниципальный район</t>
  </si>
  <si>
    <t>73642000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</si>
  <si>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</si>
  <si>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</si>
  <si>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</si>
  <si>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</si>
  <si>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</si>
  <si>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</si>
  <si>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</si>
  <si>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</si>
  <si>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</si>
  <si>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</si>
  <si>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Старомайнское городское поселение</t>
  </si>
  <si>
    <t>73642151</t>
  </si>
  <si>
    <t>Урайкинское</t>
  </si>
  <si>
    <t>73642460</t>
  </si>
  <si>
    <t>Сурский муниципальный район</t>
  </si>
  <si>
    <t>73644000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</si>
  <si>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</si>
  <si>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</si>
  <si>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</si>
  <si>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</si>
  <si>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</si>
  <si>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</si>
  <si>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</si>
  <si>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</si>
  <si>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</si>
  <si>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</si>
  <si>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</si>
  <si>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</si>
  <si>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</si>
  <si>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</si>
  <si>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Тереньгульский муниципальный район</t>
  </si>
  <si>
    <t>73648000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</si>
  <si>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</si>
  <si>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</si>
  <si>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</si>
  <si>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</si>
  <si>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</si>
  <si>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</si>
  <si>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</si>
  <si>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</si>
  <si>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Тереньгульское городское поселение</t>
  </si>
  <si>
    <t>73648151</t>
  </si>
  <si>
    <t>Ясашноташлинское</t>
  </si>
  <si>
    <t>73648450</t>
  </si>
  <si>
    <t>Ульяновский муниципальный район</t>
  </si>
  <si>
    <t>73652000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</si>
  <si>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</si>
  <si>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</si>
  <si>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</si>
  <si>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</si>
  <si>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</si>
  <si>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</si>
  <si>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</si>
  <si>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</si>
  <si>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</si>
  <si>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</si>
  <si>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Ундоровское</t>
  </si>
  <si>
    <t>73652470</t>
  </si>
  <si>
    <t>Цильнинский муниципальный район</t>
  </si>
  <si>
    <t>73654000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</si>
  <si>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</si>
  <si>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</si>
  <si>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</si>
  <si>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</si>
  <si>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</si>
  <si>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</si>
  <si>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</si>
  <si>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</si>
  <si>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</si>
  <si>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</si>
  <si>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</si>
  <si>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</si>
  <si>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</si>
  <si>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Цильнинское городское поселение</t>
  </si>
  <si>
    <t>73654154</t>
  </si>
  <si>
    <t>Чердаклинский муниципальный район</t>
  </si>
  <si>
    <t>73656000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</si>
  <si>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</si>
  <si>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</si>
  <si>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</si>
  <si>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</si>
  <si>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</si>
  <si>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</si>
  <si>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</si>
  <si>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</si>
  <si>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</si>
  <si>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</si>
  <si>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</si>
  <si>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</si>
  <si>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</si>
  <si>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</si>
  <si>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</si>
  <si>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</si>
  <si>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</si>
  <si>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</si>
  <si>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Чердаклинское городское поселение</t>
  </si>
  <si>
    <t>73656151</t>
  </si>
  <si>
    <t>город Димитровград</t>
  </si>
  <si>
    <t>73705000</t>
  </si>
  <si>
    <t>город Новоульяновск</t>
  </si>
  <si>
    <t>73715000</t>
  </si>
  <si>
    <t>город Ульяновск</t>
  </si>
  <si>
    <t>73701000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</si>
  <si>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</si>
  <si>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</si>
  <si>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</si>
  <si>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</si>
  <si>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</si>
  <si>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</si>
  <si>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</si>
  <si>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</si>
  <si>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</si>
  <si>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</si>
  <si>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</si>
  <si>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</si>
  <si>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</si>
  <si>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</si>
  <si>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</si>
  <si>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</si>
  <si>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</si>
  <si>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2640</t>
  </si>
  <si>
    <t>30373688</t>
  </si>
  <si>
    <t>АО "ГУ ЖКХ"</t>
  </si>
  <si>
    <t>5116000922</t>
  </si>
  <si>
    <t>583645001</t>
  </si>
  <si>
    <t>26319961</t>
  </si>
  <si>
    <t>АО "Комета"</t>
  </si>
  <si>
    <t>7328020466</t>
  </si>
  <si>
    <t>732801001</t>
  </si>
  <si>
    <t>30435810</t>
  </si>
  <si>
    <t>АО "УКБП"</t>
  </si>
  <si>
    <t>7303005071</t>
  </si>
  <si>
    <t>732501001</t>
  </si>
  <si>
    <t>26319965</t>
  </si>
  <si>
    <t>АО "Ульяновский патронный завод"</t>
  </si>
  <si>
    <t>7328500127</t>
  </si>
  <si>
    <t>730350001</t>
  </si>
  <si>
    <t>26375481</t>
  </si>
  <si>
    <t>АО "Ульяновсккурорт"</t>
  </si>
  <si>
    <t>7325007322</t>
  </si>
  <si>
    <t>732101001</t>
  </si>
  <si>
    <t>26485308</t>
  </si>
  <si>
    <t>АО “РЭУ” “Самарский”</t>
  </si>
  <si>
    <t>7714783092</t>
  </si>
  <si>
    <t>631143001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</si>
  <si>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</si>
  <si>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</si>
  <si>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</si>
  <si>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</si>
  <si>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31047224</t>
  </si>
  <si>
    <t>МБУ "Юг - Сервис"</t>
  </si>
  <si>
    <t>7313007751</t>
  </si>
  <si>
    <t>731301001</t>
  </si>
  <si>
    <t>31267095</t>
  </si>
  <si>
    <t>МКП "Павловское"</t>
  </si>
  <si>
    <t>7313012906</t>
  </si>
  <si>
    <t>26461708</t>
  </si>
  <si>
    <t>МП "Ремтехсервис"</t>
  </si>
  <si>
    <t>7311006103</t>
  </si>
  <si>
    <t>731101001</t>
  </si>
  <si>
    <t>27841600</t>
  </si>
  <si>
    <t>МУП "Гортепло"</t>
  </si>
  <si>
    <t>7302003297</t>
  </si>
  <si>
    <t>730201001</t>
  </si>
  <si>
    <t>07-09-2012 00:00:00</t>
  </si>
  <si>
    <t>31047268</t>
  </si>
  <si>
    <t>МУП "Димитровградские коммунальные ресурсы"</t>
  </si>
  <si>
    <t>7302016391</t>
  </si>
  <si>
    <t>27221769</t>
  </si>
  <si>
    <t>МУП "Жилсервис"</t>
  </si>
  <si>
    <t>7321317186</t>
  </si>
  <si>
    <t>17-08-2011 00:00:00</t>
  </si>
  <si>
    <t>26375418</t>
  </si>
  <si>
    <t>МУП "Сервис"</t>
  </si>
  <si>
    <t>7311006209</t>
  </si>
  <si>
    <t>26375411</t>
  </si>
  <si>
    <t>МУП ЖКХ МО "Октябрьское городское поселение"("Быт-Сервис")</t>
  </si>
  <si>
    <t>7310101770</t>
  </si>
  <si>
    <t>731001001</t>
  </si>
  <si>
    <t>26319964</t>
  </si>
  <si>
    <t>ОАО "Ульяновский моторный завод"</t>
  </si>
  <si>
    <t>7326024874</t>
  </si>
  <si>
    <t>28262419</t>
  </si>
  <si>
    <t>ОГКП "Корпорация развития коммунального комплекса Ульяновской области"</t>
  </si>
  <si>
    <t>7316000218</t>
  </si>
  <si>
    <t>16-07-2013 00:00:00</t>
  </si>
  <si>
    <t>31348973</t>
  </si>
  <si>
    <t>ООО "Альфаресурс"</t>
  </si>
  <si>
    <t>7321008244</t>
  </si>
  <si>
    <t>31022642</t>
  </si>
  <si>
    <t>ООО "ДМФ "Аврора"</t>
  </si>
  <si>
    <t>7302030371</t>
  </si>
  <si>
    <t>26360496</t>
  </si>
  <si>
    <t>ООО "Диком"</t>
  </si>
  <si>
    <t>7310007986</t>
  </si>
  <si>
    <t>31194276</t>
  </si>
  <si>
    <t>ООО "ИНТЕР-ЭНЕРГО-ТРАСТ"</t>
  </si>
  <si>
    <t>7326053466</t>
  </si>
  <si>
    <t>732601001</t>
  </si>
  <si>
    <t>31517263</t>
  </si>
  <si>
    <t>ООО "Инвестиционная сервисная компания"</t>
  </si>
  <si>
    <t>7734434340</t>
  </si>
  <si>
    <t>773401001</t>
  </si>
  <si>
    <t>21-09-2021 00:00:00</t>
  </si>
  <si>
    <t>26381397</t>
  </si>
  <si>
    <t>ООО "Комстройсервис"</t>
  </si>
  <si>
    <t>7315905140</t>
  </si>
  <si>
    <t>731501001</t>
  </si>
  <si>
    <t>28816850</t>
  </si>
  <si>
    <t>ООО "Консалтингпрофи"</t>
  </si>
  <si>
    <t>7327062569</t>
  </si>
  <si>
    <t>732701001</t>
  </si>
  <si>
    <t>28136693</t>
  </si>
  <si>
    <t>ООО "НИИАР-ГЕНЕРАЦИЯ"</t>
  </si>
  <si>
    <t>7329008990</t>
  </si>
  <si>
    <t>732901001</t>
  </si>
  <si>
    <t>27850760</t>
  </si>
  <si>
    <t>ООО "РТС "Репина"</t>
  </si>
  <si>
    <t>7326040516</t>
  </si>
  <si>
    <t>26360469</t>
  </si>
  <si>
    <t>ООО "Ресурс"</t>
  </si>
  <si>
    <t>7302027033</t>
  </si>
  <si>
    <t>28447703</t>
  </si>
  <si>
    <t>ООО "СУТЭК"</t>
  </si>
  <si>
    <t>7321318567</t>
  </si>
  <si>
    <t>31205611</t>
  </si>
  <si>
    <t>ООО "Север Газ"</t>
  </si>
  <si>
    <t>7325159244</t>
  </si>
  <si>
    <t>30847530</t>
  </si>
  <si>
    <t>ООО "ТеплоГазСервис"</t>
  </si>
  <si>
    <t>7327078738</t>
  </si>
  <si>
    <t>28876339</t>
  </si>
  <si>
    <t>ООО "Теплогенерирующая компания"</t>
  </si>
  <si>
    <t>7327071644</t>
  </si>
  <si>
    <t>28982962</t>
  </si>
  <si>
    <t>ООО "Управление домами"</t>
  </si>
  <si>
    <t>7302030710</t>
  </si>
  <si>
    <t>27814241</t>
  </si>
  <si>
    <t>ООО "ЭКО-Сервис"</t>
  </si>
  <si>
    <t>7306042177</t>
  </si>
  <si>
    <t>730601001</t>
  </si>
  <si>
    <t>09-08-2012 00:00:00</t>
  </si>
  <si>
    <t>28816106</t>
  </si>
  <si>
    <t>ООО УК "Авион"</t>
  </si>
  <si>
    <t>7326036774</t>
  </si>
  <si>
    <t>26506229</t>
  </si>
  <si>
    <t>УМУП "Городская теплосеть"</t>
  </si>
  <si>
    <t>7303026603</t>
  </si>
  <si>
    <t>26360477</t>
  </si>
  <si>
    <t>УМУП "Городской теплосервис"</t>
  </si>
  <si>
    <t>7303009485</t>
  </si>
  <si>
    <t>26360536</t>
  </si>
  <si>
    <t>УМУП "Теплоком"</t>
  </si>
  <si>
    <t>7328008028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</si>
  <si>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</si>
  <si>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</si>
  <si>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</si>
  <si>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</si>
  <si>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</si>
  <si>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</si>
  <si>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</si>
  <si>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30914574</t>
  </si>
  <si>
    <t>Филиал ФГБУ "ЦЖКУ" МИНОБОРОНЫ РОССИИ (по ЦВО)</t>
  </si>
  <si>
    <t>7729314745</t>
  </si>
  <si>
    <t>667043001</t>
  </si>
  <si>
    <t>HOT_VS</t>
  </si>
  <si>
    <t>Агентсво по регулированию цен и тарифов Ульяновской области</t>
  </si>
  <si>
    <t>25.11.2022</t>
  </si>
  <si>
    <t>105-П</t>
  </si>
  <si>
    <t>tarif73.ru</t>
  </si>
  <si>
    <t>433513, Ульяновская область, г.Димитровград, пркт Автостроителей 78</t>
  </si>
  <si>
    <t>Байгуллов Рафаэль Николаевич</t>
  </si>
  <si>
    <t>Маркелова Елена Валерьевна</t>
  </si>
  <si>
    <t>экономист</t>
  </si>
  <si>
    <t>8(84235)45652</t>
  </si>
  <si>
    <t>resurs06@rambler.ru</t>
  </si>
  <si>
    <t>город Димитровград, город Димитровград (73705000);</t>
  </si>
  <si>
    <t>логовор поставки</t>
  </si>
  <si>
    <t>https://portal.eias.ru/Portal/DownloadPage.aspx?type=12&amp;guid=6c985423-1754-4da9-aa11-38c4d5c411a4</t>
  </si>
  <si>
    <t>16.10.2024 15:51:20</t>
  </si>
  <si>
    <t>АГЕНТСТВО ПО РЕГУЛИРОВАНИЮ ЦЕН И ТАРИФОВ УЛЬЯНОВСКОЙ ОБЛАСТИ</t>
  </si>
  <si>
    <t>7325169757</t>
  </si>
  <si>
    <t>20-09-2024 00:00:00</t>
  </si>
  <si>
    <t>31658371</t>
  </si>
  <si>
    <t>ООО "Аврора +"</t>
  </si>
  <si>
    <t>7302030607</t>
  </si>
  <si>
    <t>31-10-2023 00:00:00</t>
  </si>
  <si>
    <t>24-05-2024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</si>
</sst>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85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49" fontId="72" fillId="0" borderId="0" xfId="31" applyNumberFormat="1" applyBorder="1" applyAlignment="1" applyProtection="1">
      <alignment vertical="center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6" fillId="7" borderId="0" xfId="50" applyFont="1" applyFill="1" applyBorder="1" applyAlignment="1">
      <alignment horizontal="left" wrapText="1"/>
    </xf>
    <xf numFmtId="0" fontId="20" fillId="0" borderId="0" xfId="23" applyFont="1" applyFill="1" applyBorder="1" applyAlignment="1" applyProtection="1">
      <alignment horizontal="right" vertical="top" wrapText="1" indent="1"/>
    </xf>
    <xf numFmtId="49" fontId="16" fillId="7" borderId="0" xfId="50" applyFont="1" applyFill="1" applyBorder="1" applyAlignment="1">
      <alignment horizontal="justify" vertical="justify" wrapText="1"/>
    </xf>
    <xf numFmtId="0" fontId="20" fillId="0" borderId="0" xfId="23" applyFont="1" applyFill="1" applyBorder="1" applyAlignment="1" applyProtection="1">
      <alignment horizontal="left" vertical="top" wrapText="1"/>
    </xf>
    <xf numFmtId="0" fontId="16" fillId="7" borderId="0" xfId="50" applyNumberFormat="1" applyFont="1" applyFill="1" applyBorder="1" applyAlignment="1">
      <alignment horizontal="justify"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4" fontId="8" fillId="8" borderId="16" xfId="61" applyNumberFormat="1" applyFont="1" applyFill="1" applyBorder="1" applyAlignment="1" applyProtection="1">
      <alignment horizontal="left" vertical="center" wrapText="1" indent="1"/>
    </xf>
    <xf numFmtId="14" fontId="8" fillId="8" borderId="28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8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105" fillId="0" borderId="0" xfId="0" applyNumberFormat="1" applyFont="1" applyFill="1" applyBorder="1" applyAlignment="1">
      <alignment horizontal="right" vertical="center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20" fillId="0" borderId="15" xfId="63" applyFont="1" applyBorder="1" applyAlignment="1">
      <alignment horizontal="left" vertical="center" wrapText="1" inden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9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2" borderId="5" xfId="53" applyFont="1" applyFill="1" applyBorder="1" applyAlignment="1" applyProtection="1">
      <alignment horizontal="center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8266736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479009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22</xdr:row>
      <xdr:rowOff>0</xdr:rowOff>
    </xdr:from>
    <xdr:to>
      <xdr:col>28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11391900" y="3571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19421475" y="44481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AP30"/>
  <sheetViews>
    <sheetView showGridLines="0" topLeftCell="H4" zoomScaleNormal="100" workbookViewId="0">
      <selection activeCell="R34" sqref="R34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30" hidden="1" customWidth="1"/>
    <col min="16" max="16" width="20.7109375" style="630" customWidth="1"/>
    <col min="17" max="18" width="23.7109375" style="630" customWidth="1"/>
    <col min="19" max="23" width="23.7109375" style="630" hidden="1" customWidth="1"/>
    <col min="24" max="24" width="1.7109375" style="630" hidden="1" customWidth="1"/>
    <col min="25" max="25" width="11.7109375" style="630" customWidth="1"/>
    <col min="26" max="26" width="3.7109375" style="630" customWidth="1"/>
    <col min="27" max="27" width="11.7109375" style="630" customWidth="1"/>
    <col min="28" max="28" width="8.5703125" style="630" hidden="1" customWidth="1"/>
    <col min="29" max="29" width="4.7109375" style="630" customWidth="1"/>
    <col min="30" max="30" width="115.7109375" style="630" customWidth="1"/>
    <col min="31" max="32" width="10.5703125" style="666"/>
    <col min="33" max="33" width="11.140625" style="666" customWidth="1"/>
    <col min="34" max="37" width="10.5703125" style="666"/>
    <col min="38" max="42" width="10.5703125" style="279"/>
    <col min="43" max="16384" width="10.5703125" style="35"/>
  </cols>
  <sheetData>
    <row r="1" spans="7:42" ht="14.25" hidden="1" customHeight="1">
      <c r="R1" s="663"/>
      <c r="S1" s="663"/>
      <c r="T1" s="663"/>
      <c r="U1" s="663"/>
      <c r="V1" s="663"/>
      <c r="W1" s="663"/>
      <c r="X1" s="663"/>
      <c r="Y1" s="663"/>
    </row>
    <row r="2" spans="7:42" ht="14.25" hidden="1" customHeight="1">
      <c r="AB2" s="663"/>
    </row>
    <row r="3" spans="7:42" ht="14.25" hidden="1" customHeight="1"/>
    <row r="4" spans="7:42" ht="3" customHeight="1">
      <c r="J4" s="85"/>
      <c r="K4" s="85"/>
      <c r="L4" s="36"/>
      <c r="M4" s="36"/>
      <c r="N4" s="36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</row>
    <row r="5" spans="7:42" ht="24.95" customHeight="1">
      <c r="J5" s="85"/>
      <c r="K5" s="85"/>
      <c r="L5" s="855" t="s">
        <v>667</v>
      </c>
      <c r="M5" s="856"/>
      <c r="N5" s="856"/>
      <c r="O5" s="856"/>
      <c r="P5" s="856"/>
      <c r="Q5" s="856"/>
      <c r="R5" s="856"/>
      <c r="S5" s="856"/>
      <c r="T5" s="856"/>
      <c r="U5" s="856"/>
      <c r="V5" s="856"/>
      <c r="W5" s="856"/>
      <c r="X5" s="856"/>
      <c r="Y5" s="856"/>
      <c r="Z5" s="856"/>
      <c r="AA5" s="856"/>
      <c r="AB5" s="857"/>
      <c r="AP5" s="35"/>
    </row>
    <row r="6" spans="7:42" ht="3" customHeight="1">
      <c r="J6" s="85"/>
      <c r="K6" s="85"/>
      <c r="L6" s="36"/>
      <c r="M6" s="36"/>
      <c r="N6" s="36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P6" s="35"/>
    </row>
    <row r="7" spans="7:42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453"/>
      <c r="P7" s="884" t="str">
        <f>IF(NameOrPr_ch="",IF(NameOrPr="","",NameOrPr),NameOrPr_ch)</f>
        <v>Агентсво по регулированию цен и тарифов Ульяновской области</v>
      </c>
      <c r="Q7" s="885"/>
      <c r="R7" s="885"/>
      <c r="S7" s="885"/>
      <c r="T7" s="885"/>
      <c r="U7" s="885"/>
      <c r="V7" s="885"/>
      <c r="W7" s="885"/>
      <c r="X7" s="885"/>
      <c r="Y7" s="885"/>
      <c r="Z7" s="885"/>
      <c r="AA7" s="885"/>
      <c r="AB7" s="885"/>
      <c r="AC7" s="886"/>
      <c r="AD7" s="760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</row>
    <row r="8" spans="7:42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453"/>
      <c r="P8" s="884" t="str">
        <f>IF(datePr_ch="",IF(datePr="","",datePr),datePr_ch)</f>
        <v>25.11.2022</v>
      </c>
      <c r="Q8" s="885"/>
      <c r="R8" s="885"/>
      <c r="S8" s="885"/>
      <c r="T8" s="885"/>
      <c r="U8" s="885"/>
      <c r="V8" s="885"/>
      <c r="W8" s="885"/>
      <c r="X8" s="885"/>
      <c r="Y8" s="885"/>
      <c r="Z8" s="885"/>
      <c r="AA8" s="885"/>
      <c r="AB8" s="885"/>
      <c r="AC8" s="886"/>
      <c r="AD8" s="760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</row>
    <row r="9" spans="7:42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453"/>
      <c r="P9" s="884" t="str">
        <f>IF(numberPr_ch="",IF(numberPr="","",numberPr),numberPr_ch)</f>
        <v>105-П</v>
      </c>
      <c r="Q9" s="885"/>
      <c r="R9" s="885"/>
      <c r="S9" s="885"/>
      <c r="T9" s="885"/>
      <c r="U9" s="885"/>
      <c r="V9" s="885"/>
      <c r="W9" s="885"/>
      <c r="X9" s="885"/>
      <c r="Y9" s="885"/>
      <c r="Z9" s="885"/>
      <c r="AA9" s="885"/>
      <c r="AB9" s="885"/>
      <c r="AC9" s="886"/>
      <c r="AD9" s="760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</row>
    <row r="10" spans="7:42" s="439" customFormat="1" ht="18.75">
      <c r="G10" s="440"/>
      <c r="H10" s="440"/>
      <c r="L10" s="438"/>
      <c r="M10" s="452" t="s">
        <v>541</v>
      </c>
      <c r="N10" s="453"/>
      <c r="O10" s="453"/>
      <c r="P10" s="884" t="str">
        <f>IF(IstPub_ch="",IF(IstPub="","",IstPub),IstPub_ch)</f>
        <v>tarif73.ru</v>
      </c>
      <c r="Q10" s="885"/>
      <c r="R10" s="885"/>
      <c r="S10" s="885"/>
      <c r="T10" s="885"/>
      <c r="U10" s="885"/>
      <c r="V10" s="885"/>
      <c r="W10" s="885"/>
      <c r="X10" s="885"/>
      <c r="Y10" s="885"/>
      <c r="Z10" s="885"/>
      <c r="AA10" s="885"/>
      <c r="AB10" s="885"/>
      <c r="AC10" s="886"/>
      <c r="AD10" s="760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</row>
    <row r="11" spans="7:42" s="240" customFormat="1" ht="18" hidden="1" customHeight="1">
      <c r="G11" s="239"/>
      <c r="H11" s="239"/>
      <c r="L11" s="872"/>
      <c r="M11" s="872"/>
      <c r="N11" s="204"/>
      <c r="O11" s="662"/>
      <c r="P11" s="662"/>
      <c r="Q11" s="662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70" t="s">
        <v>381</v>
      </c>
      <c r="AC11" s="657"/>
      <c r="AD11" s="657"/>
      <c r="AE11" s="672"/>
      <c r="AF11" s="672"/>
      <c r="AG11" s="672"/>
      <c r="AH11" s="672"/>
      <c r="AI11" s="672"/>
      <c r="AJ11" s="672"/>
      <c r="AK11" s="672"/>
      <c r="AL11" s="295"/>
      <c r="AM11" s="295"/>
      <c r="AN11" s="295"/>
      <c r="AO11" s="295"/>
      <c r="AP11" s="295"/>
    </row>
    <row r="12" spans="7:42" s="240" customFormat="1">
      <c r="G12" s="239"/>
      <c r="H12" s="239"/>
      <c r="L12" s="204"/>
      <c r="M12" s="204"/>
      <c r="N12" s="204"/>
      <c r="O12" s="876"/>
      <c r="P12" s="876"/>
      <c r="Q12" s="876"/>
      <c r="R12" s="876"/>
      <c r="S12" s="876"/>
      <c r="T12" s="876"/>
      <c r="U12" s="876"/>
      <c r="V12" s="876"/>
      <c r="W12" s="876"/>
      <c r="X12" s="876"/>
      <c r="Y12" s="876"/>
      <c r="Z12" s="876"/>
      <c r="AA12" s="876"/>
      <c r="AB12" s="876"/>
      <c r="AC12" s="657"/>
      <c r="AD12" s="657"/>
      <c r="AE12" s="672"/>
      <c r="AF12" s="672"/>
      <c r="AG12" s="672"/>
      <c r="AH12" s="672"/>
      <c r="AI12" s="672"/>
      <c r="AJ12" s="672"/>
      <c r="AK12" s="672"/>
      <c r="AL12" s="295"/>
      <c r="AM12" s="295"/>
      <c r="AN12" s="295"/>
      <c r="AO12" s="295"/>
    </row>
    <row r="13" spans="7:42" ht="15" customHeight="1">
      <c r="J13" s="85"/>
      <c r="K13" s="85"/>
      <c r="L13" s="812" t="s">
        <v>485</v>
      </c>
      <c r="M13" s="812"/>
      <c r="N13" s="812"/>
      <c r="O13" s="812"/>
      <c r="P13" s="812"/>
      <c r="Q13" s="812"/>
      <c r="R13" s="812"/>
      <c r="S13" s="812"/>
      <c r="T13" s="812"/>
      <c r="U13" s="812"/>
      <c r="V13" s="812"/>
      <c r="W13" s="812"/>
      <c r="X13" s="812"/>
      <c r="Y13" s="812"/>
      <c r="Z13" s="812"/>
      <c r="AA13" s="812"/>
      <c r="AB13" s="812"/>
      <c r="AC13" s="812"/>
      <c r="AD13" s="812" t="s">
        <v>486</v>
      </c>
      <c r="AP13" s="35"/>
    </row>
    <row r="14" spans="7:42" ht="15" customHeight="1">
      <c r="J14" s="85"/>
      <c r="K14" s="85"/>
      <c r="L14" s="812" t="s">
        <v>94</v>
      </c>
      <c r="M14" s="812" t="s">
        <v>410</v>
      </c>
      <c r="N14" s="812"/>
      <c r="O14" s="862" t="s">
        <v>504</v>
      </c>
      <c r="P14" s="862"/>
      <c r="Q14" s="862"/>
      <c r="R14" s="862"/>
      <c r="S14" s="862"/>
      <c r="T14" s="862"/>
      <c r="U14" s="862"/>
      <c r="V14" s="862"/>
      <c r="W14" s="862"/>
      <c r="X14" s="862"/>
      <c r="Y14" s="862"/>
      <c r="Z14" s="862"/>
      <c r="AA14" s="862"/>
      <c r="AB14" s="812" t="s">
        <v>343</v>
      </c>
      <c r="AC14" s="874" t="s">
        <v>277</v>
      </c>
      <c r="AD14" s="812"/>
      <c r="AP14" s="35"/>
    </row>
    <row r="15" spans="7:42" ht="14.25" customHeight="1">
      <c r="J15" s="85"/>
      <c r="K15" s="85"/>
      <c r="L15" s="812"/>
      <c r="M15" s="812"/>
      <c r="N15" s="812"/>
      <c r="O15" s="656"/>
      <c r="P15" s="696" t="s">
        <v>505</v>
      </c>
      <c r="Q15" s="868" t="s">
        <v>681</v>
      </c>
      <c r="R15" s="868"/>
      <c r="S15" s="868" t="s">
        <v>670</v>
      </c>
      <c r="T15" s="868"/>
      <c r="U15" s="888" t="s">
        <v>676</v>
      </c>
      <c r="V15" s="889"/>
      <c r="W15" s="889"/>
      <c r="X15" s="413"/>
      <c r="Y15" s="843" t="s">
        <v>506</v>
      </c>
      <c r="Z15" s="843"/>
      <c r="AA15" s="843"/>
      <c r="AB15" s="812"/>
      <c r="AC15" s="874"/>
      <c r="AD15" s="812"/>
      <c r="AP15" s="35"/>
    </row>
    <row r="16" spans="7:42" ht="33.75" customHeight="1">
      <c r="J16" s="85"/>
      <c r="K16" s="85"/>
      <c r="L16" s="812"/>
      <c r="M16" s="812"/>
      <c r="N16" s="812"/>
      <c r="O16" s="600"/>
      <c r="P16" s="697" t="s">
        <v>507</v>
      </c>
      <c r="Q16" s="413" t="s">
        <v>700</v>
      </c>
      <c r="R16" s="413" t="s">
        <v>675</v>
      </c>
      <c r="S16" s="413" t="s">
        <v>671</v>
      </c>
      <c r="T16" s="413" t="s">
        <v>672</v>
      </c>
      <c r="U16" s="413" t="s">
        <v>673</v>
      </c>
      <c r="V16" s="413" t="s">
        <v>674</v>
      </c>
      <c r="W16" s="413" t="s">
        <v>675</v>
      </c>
      <c r="X16" s="413"/>
      <c r="Y16" s="601" t="s">
        <v>276</v>
      </c>
      <c r="Z16" s="869" t="s">
        <v>275</v>
      </c>
      <c r="AA16" s="869"/>
      <c r="AB16" s="812"/>
      <c r="AC16" s="874"/>
      <c r="AD16" s="812"/>
      <c r="AP16" s="35"/>
    </row>
    <row r="17" spans="1:42" ht="12" customHeight="1">
      <c r="J17" s="85"/>
      <c r="K17" s="234">
        <v>1</v>
      </c>
      <c r="L17" s="693" t="s">
        <v>95</v>
      </c>
      <c r="M17" s="693" t="s">
        <v>51</v>
      </c>
      <c r="N17" s="730" t="str">
        <f ca="1">OFFSET(N17,0,-1)</f>
        <v>2</v>
      </c>
      <c r="O17" s="730" t="str">
        <f ca="1">OFFSET(O17,0,-1)</f>
        <v>2</v>
      </c>
      <c r="P17" s="698">
        <f t="shared" ref="P17:Z17" ca="1" si="0">OFFSET(P17,0,-1)+1</f>
        <v>3</v>
      </c>
      <c r="Q17" s="694">
        <f t="shared" ca="1" si="0"/>
        <v>4</v>
      </c>
      <c r="R17" s="694">
        <f t="shared" ca="1" si="0"/>
        <v>5</v>
      </c>
      <c r="S17" s="694">
        <f t="shared" ca="1" si="0"/>
        <v>6</v>
      </c>
      <c r="T17" s="694">
        <f t="shared" ca="1" si="0"/>
        <v>7</v>
      </c>
      <c r="U17" s="694">
        <f t="shared" ca="1" si="0"/>
        <v>8</v>
      </c>
      <c r="V17" s="694">
        <f t="shared" ca="1" si="0"/>
        <v>9</v>
      </c>
      <c r="W17" s="698">
        <f t="shared" ca="1" si="0"/>
        <v>10</v>
      </c>
      <c r="X17" s="730">
        <f ca="1">OFFSET(X17,0,-1)</f>
        <v>10</v>
      </c>
      <c r="Y17" s="694">
        <f t="shared" ca="1" si="0"/>
        <v>11</v>
      </c>
      <c r="Z17" s="887">
        <f t="shared" ca="1" si="0"/>
        <v>12</v>
      </c>
      <c r="AA17" s="887"/>
      <c r="AB17" s="694">
        <f ca="1">OFFSET(AB17,0,-2)+1</f>
        <v>13</v>
      </c>
      <c r="AC17" s="695">
        <f ca="1">OFFSET(AC17,0,-1)</f>
        <v>13</v>
      </c>
      <c r="AD17" s="694">
        <f ca="1">OFFSET(AD17,0,-1)+1</f>
        <v>14</v>
      </c>
    </row>
    <row r="18" spans="1:42" ht="22.5" hidden="1">
      <c r="A18" s="863">
        <v>1</v>
      </c>
      <c r="B18" s="676"/>
      <c r="C18" s="676"/>
      <c r="D18" s="676"/>
      <c r="E18" s="677"/>
      <c r="F18" s="677"/>
      <c r="G18" s="678"/>
      <c r="H18" s="678"/>
      <c r="I18" s="675"/>
      <c r="J18" s="647"/>
      <c r="K18" s="647"/>
      <c r="L18" s="692">
        <f>mergeValue(A18)</f>
        <v>1</v>
      </c>
      <c r="M18" s="618" t="s">
        <v>23</v>
      </c>
      <c r="N18" s="660"/>
      <c r="O18" s="861" t="str">
        <f>IF('Перечень тарифов'!J21="","","" &amp; 'Перечень тарифов'!J21 &amp; "")</f>
        <v/>
      </c>
      <c r="P18" s="861"/>
      <c r="Q18" s="861"/>
      <c r="R18" s="861"/>
      <c r="S18" s="861"/>
      <c r="T18" s="861"/>
      <c r="U18" s="861"/>
      <c r="V18" s="861"/>
      <c r="W18" s="861"/>
      <c r="X18" s="861"/>
      <c r="Y18" s="861"/>
      <c r="Z18" s="861"/>
      <c r="AA18" s="861"/>
      <c r="AB18" s="861"/>
      <c r="AC18" s="861"/>
      <c r="AD18" s="533" t="s">
        <v>513</v>
      </c>
    </row>
    <row r="19" spans="1:42" hidden="1">
      <c r="A19" s="863"/>
      <c r="B19" s="863">
        <v>1</v>
      </c>
      <c r="C19" s="676"/>
      <c r="D19" s="676"/>
      <c r="E19" s="679"/>
      <c r="F19" s="678"/>
      <c r="G19" s="678"/>
      <c r="H19" s="678"/>
      <c r="I19" s="653"/>
      <c r="J19" s="648"/>
      <c r="K19" s="630"/>
      <c r="L19" s="692" t="str">
        <f>mergeValue(A19) &amp;"."&amp; mergeValue(B19)</f>
        <v>1.1</v>
      </c>
      <c r="M19" s="637"/>
      <c r="N19" s="660"/>
      <c r="O19" s="861"/>
      <c r="P19" s="861"/>
      <c r="Q19" s="861"/>
      <c r="R19" s="861"/>
      <c r="S19" s="861"/>
      <c r="T19" s="861"/>
      <c r="U19" s="861"/>
      <c r="V19" s="861"/>
      <c r="W19" s="861"/>
      <c r="X19" s="861"/>
      <c r="Y19" s="861"/>
      <c r="Z19" s="861"/>
      <c r="AA19" s="861"/>
      <c r="AB19" s="861"/>
      <c r="AC19" s="861"/>
      <c r="AD19" s="533"/>
    </row>
    <row r="20" spans="1:42" hidden="1">
      <c r="A20" s="863"/>
      <c r="B20" s="863"/>
      <c r="C20" s="863">
        <v>1</v>
      </c>
      <c r="D20" s="676"/>
      <c r="E20" s="679"/>
      <c r="F20" s="678"/>
      <c r="G20" s="678"/>
      <c r="H20" s="678"/>
      <c r="I20" s="685"/>
      <c r="J20" s="648"/>
      <c r="K20" s="634"/>
      <c r="L20" s="692" t="str">
        <f>mergeValue(A20) &amp;"."&amp; mergeValue(B20)&amp;"."&amp; mergeValue(C20)</f>
        <v>1.1.1</v>
      </c>
      <c r="M20" s="638"/>
      <c r="N20" s="660"/>
      <c r="O20" s="861"/>
      <c r="P20" s="861"/>
      <c r="Q20" s="861"/>
      <c r="R20" s="861"/>
      <c r="S20" s="861"/>
      <c r="T20" s="861"/>
      <c r="U20" s="861"/>
      <c r="V20" s="861"/>
      <c r="W20" s="861"/>
      <c r="X20" s="861"/>
      <c r="Y20" s="861"/>
      <c r="Z20" s="861"/>
      <c r="AA20" s="861"/>
      <c r="AB20" s="861"/>
      <c r="AC20" s="861"/>
      <c r="AD20" s="533"/>
      <c r="AH20" s="671"/>
    </row>
    <row r="21" spans="1:42" ht="33.75">
      <c r="A21" s="863"/>
      <c r="B21" s="863"/>
      <c r="C21" s="863"/>
      <c r="D21" s="863">
        <v>1</v>
      </c>
      <c r="E21" s="679"/>
      <c r="F21" s="678"/>
      <c r="G21" s="678"/>
      <c r="H21" s="876"/>
      <c r="I21" s="648"/>
      <c r="J21" s="648"/>
      <c r="K21" s="634"/>
      <c r="L21" s="692" t="str">
        <f>mergeValue(A21) &amp;"."&amp; mergeValue(B21)&amp;"."&amp; mergeValue(C21)&amp;"."&amp; mergeValue(D21)</f>
        <v>1.1.1.1</v>
      </c>
      <c r="M21" s="639" t="s">
        <v>411</v>
      </c>
      <c r="N21" s="660"/>
      <c r="O21" s="877"/>
      <c r="P21" s="877"/>
      <c r="Q21" s="877"/>
      <c r="R21" s="877"/>
      <c r="S21" s="877"/>
      <c r="T21" s="877"/>
      <c r="U21" s="877"/>
      <c r="V21" s="877"/>
      <c r="W21" s="877"/>
      <c r="X21" s="877"/>
      <c r="Y21" s="877"/>
      <c r="Z21" s="877"/>
      <c r="AA21" s="877"/>
      <c r="AB21" s="877"/>
      <c r="AC21" s="877"/>
      <c r="AD21" s="533" t="s">
        <v>677</v>
      </c>
      <c r="AH21" s="671"/>
    </row>
    <row r="22" spans="1:42" ht="33.75">
      <c r="A22" s="863"/>
      <c r="B22" s="863"/>
      <c r="C22" s="863"/>
      <c r="D22" s="863"/>
      <c r="E22" s="864" t="s">
        <v>95</v>
      </c>
      <c r="F22" s="676"/>
      <c r="G22" s="678"/>
      <c r="H22" s="876"/>
      <c r="I22" s="876"/>
      <c r="J22" s="752"/>
      <c r="K22" s="634"/>
      <c r="L22" s="692" t="str">
        <f>mergeValue(A22) &amp;"."&amp; mergeValue(B22)&amp;"."&amp; mergeValue(C22)&amp;"."&amp; mergeValue(D22)&amp;"."&amp; mergeValue(E22)</f>
        <v>1.1.1.1.1</v>
      </c>
      <c r="M22" s="643" t="s">
        <v>10</v>
      </c>
      <c r="N22" s="661"/>
      <c r="O22" s="879" t="s">
        <v>711</v>
      </c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533" t="s">
        <v>515</v>
      </c>
      <c r="AF22" s="671" t="str">
        <f>strCheckUnique(AG22:AG26)</f>
        <v/>
      </c>
      <c r="AH22" s="671"/>
    </row>
    <row r="23" spans="1:42" ht="39.950000000000003" customHeight="1">
      <c r="A23" s="863"/>
      <c r="B23" s="863"/>
      <c r="C23" s="863"/>
      <c r="D23" s="863"/>
      <c r="E23" s="864"/>
      <c r="F23" s="863">
        <v>1</v>
      </c>
      <c r="G23" s="676"/>
      <c r="H23" s="876"/>
      <c r="I23" s="876"/>
      <c r="J23" s="876"/>
      <c r="K23" s="685"/>
      <c r="L23" s="692" t="str">
        <f>mergeValue(A23) &amp;"."&amp; mergeValue(B23)&amp;"."&amp; mergeValue(C23)&amp;"."&amp; mergeValue(D23)&amp;"."&amp; mergeValue(E23)&amp;"."&amp; mergeValue(F23)</f>
        <v>1.1.1.1.1.1</v>
      </c>
      <c r="M23" s="758"/>
      <c r="N23" s="881"/>
      <c r="O23" s="650"/>
      <c r="P23" s="782">
        <v>0</v>
      </c>
      <c r="Q23" s="782">
        <v>46.42</v>
      </c>
      <c r="R23" s="782">
        <v>1831.5</v>
      </c>
      <c r="S23" s="650"/>
      <c r="T23" s="650"/>
      <c r="U23" s="650"/>
      <c r="V23" s="650"/>
      <c r="W23" s="721"/>
      <c r="X23" s="650"/>
      <c r="Y23" s="870" t="s">
        <v>714</v>
      </c>
      <c r="Z23" s="883" t="s">
        <v>86</v>
      </c>
      <c r="AA23" s="870" t="s">
        <v>1056</v>
      </c>
      <c r="AB23" s="883" t="s">
        <v>87</v>
      </c>
      <c r="AC23" s="659"/>
      <c r="AD23" s="865" t="s">
        <v>680</v>
      </c>
      <c r="AE23" s="666" t="str">
        <f>strCheckDate(O24:AC24)</f>
        <v/>
      </c>
      <c r="AG23" s="671" t="str">
        <f>IF(M23="","",M23 )</f>
        <v/>
      </c>
      <c r="AH23" s="671"/>
      <c r="AI23" s="671"/>
      <c r="AJ23" s="671"/>
    </row>
    <row r="24" spans="1:42" ht="39.950000000000003" hidden="1" customHeight="1">
      <c r="A24" s="863"/>
      <c r="B24" s="863"/>
      <c r="C24" s="863"/>
      <c r="D24" s="863"/>
      <c r="E24" s="864"/>
      <c r="F24" s="863"/>
      <c r="G24" s="676"/>
      <c r="H24" s="876"/>
      <c r="I24" s="876"/>
      <c r="J24" s="876"/>
      <c r="K24" s="685"/>
      <c r="L24" s="642"/>
      <c r="M24" s="691"/>
      <c r="N24" s="881"/>
      <c r="O24" s="667"/>
      <c r="P24" s="667"/>
      <c r="Q24" s="664"/>
      <c r="R24" s="665" t="str">
        <f>Y23 &amp; "-" &amp; AA23</f>
        <v>01.12.2022-31.12.2023</v>
      </c>
      <c r="S24" s="665"/>
      <c r="T24" s="665"/>
      <c r="U24" s="665"/>
      <c r="V24" s="665"/>
      <c r="W24" s="735"/>
      <c r="X24" s="665"/>
      <c r="Y24" s="870"/>
      <c r="Z24" s="883"/>
      <c r="AA24" s="878"/>
      <c r="AB24" s="883"/>
      <c r="AC24" s="659"/>
      <c r="AD24" s="866"/>
      <c r="AH24" s="671"/>
    </row>
    <row r="25" spans="1:42" s="630" customFormat="1" ht="15" hidden="1" customHeight="1">
      <c r="A25" s="863"/>
      <c r="B25" s="863"/>
      <c r="C25" s="863"/>
      <c r="D25" s="863"/>
      <c r="E25" s="864"/>
      <c r="F25" s="863"/>
      <c r="G25" s="676"/>
      <c r="H25" s="876"/>
      <c r="I25" s="876"/>
      <c r="J25" s="876"/>
      <c r="K25" s="685"/>
      <c r="L25" s="635"/>
      <c r="M25" s="645"/>
      <c r="N25" s="651"/>
      <c r="O25" s="636"/>
      <c r="P25" s="636"/>
      <c r="Q25" s="636"/>
      <c r="R25" s="636"/>
      <c r="S25" s="636"/>
      <c r="T25" s="636"/>
      <c r="U25" s="636"/>
      <c r="V25" s="636"/>
      <c r="W25" s="706"/>
      <c r="X25" s="636"/>
      <c r="Y25" s="658"/>
      <c r="Z25" s="652"/>
      <c r="AA25" s="652"/>
      <c r="AB25" s="652"/>
      <c r="AC25" s="649"/>
      <c r="AD25" s="866"/>
      <c r="AE25" s="666"/>
      <c r="AF25" s="666"/>
      <c r="AG25" s="666"/>
      <c r="AH25" s="671"/>
      <c r="AI25" s="666"/>
      <c r="AJ25" s="666"/>
      <c r="AK25" s="666"/>
      <c r="AL25" s="666"/>
      <c r="AM25" s="666"/>
      <c r="AN25" s="666"/>
      <c r="AO25" s="666"/>
      <c r="AP25" s="666"/>
    </row>
    <row r="26" spans="1:42" customFormat="1" ht="15" customHeight="1">
      <c r="A26" s="863"/>
      <c r="B26" s="863"/>
      <c r="C26" s="863"/>
      <c r="D26" s="863"/>
      <c r="E26" s="864"/>
      <c r="F26" s="680"/>
      <c r="G26" s="678"/>
      <c r="H26" s="876"/>
      <c r="I26" s="876"/>
      <c r="J26" s="752"/>
      <c r="K26" s="654"/>
      <c r="L26" s="635"/>
      <c r="M26" s="644" t="s">
        <v>412</v>
      </c>
      <c r="N26" s="651"/>
      <c r="O26" s="636"/>
      <c r="P26" s="636"/>
      <c r="Q26" s="636"/>
      <c r="R26" s="636"/>
      <c r="S26" s="636"/>
      <c r="T26" s="636"/>
      <c r="U26" s="636"/>
      <c r="V26" s="636"/>
      <c r="W26" s="706"/>
      <c r="X26" s="636"/>
      <c r="Y26" s="658"/>
      <c r="Z26" s="652"/>
      <c r="AA26" s="652"/>
      <c r="AB26" s="652"/>
      <c r="AC26" s="649"/>
      <c r="AD26" s="867"/>
      <c r="AE26" s="668"/>
      <c r="AF26" s="668"/>
      <c r="AG26" s="668"/>
      <c r="AH26" s="671"/>
      <c r="AI26" s="668"/>
      <c r="AJ26" s="666"/>
      <c r="AK26" s="666"/>
      <c r="AL26" s="283"/>
      <c r="AM26" s="283"/>
      <c r="AN26" s="283"/>
      <c r="AO26" s="283"/>
      <c r="AP26" s="283"/>
    </row>
    <row r="27" spans="1:42" customFormat="1">
      <c r="A27" s="863"/>
      <c r="B27" s="863"/>
      <c r="C27" s="863"/>
      <c r="D27" s="863"/>
      <c r="E27" s="679"/>
      <c r="F27" s="680"/>
      <c r="G27" s="678"/>
      <c r="H27" s="876"/>
      <c r="I27" s="633"/>
      <c r="J27" s="633"/>
      <c r="K27" s="654"/>
      <c r="L27" s="689"/>
      <c r="M27" s="258" t="s">
        <v>13</v>
      </c>
      <c r="N27" s="690"/>
      <c r="O27" s="688"/>
      <c r="P27" s="688"/>
      <c r="Q27" s="688"/>
      <c r="R27" s="688"/>
      <c r="S27" s="688"/>
      <c r="T27" s="688"/>
      <c r="U27" s="688"/>
      <c r="V27" s="688"/>
      <c r="W27" s="726"/>
      <c r="X27" s="688"/>
      <c r="Y27" s="687"/>
      <c r="Z27" s="156"/>
      <c r="AA27" s="156"/>
      <c r="AB27" s="690"/>
      <c r="AC27" s="156"/>
      <c r="AD27" s="184"/>
      <c r="AE27" s="668"/>
      <c r="AF27" s="668"/>
      <c r="AG27" s="668"/>
      <c r="AH27" s="668"/>
      <c r="AI27" s="668"/>
      <c r="AJ27" s="668"/>
      <c r="AK27" s="668"/>
      <c r="AL27" s="283"/>
      <c r="AM27" s="283"/>
      <c r="AN27" s="283"/>
      <c r="AO27" s="283"/>
      <c r="AP27" s="283"/>
    </row>
    <row r="28" spans="1:42" customFormat="1">
      <c r="A28" s="863"/>
      <c r="B28" s="863"/>
      <c r="C28" s="863"/>
      <c r="D28" s="681"/>
      <c r="E28" s="681"/>
      <c r="F28" s="682"/>
      <c r="G28" s="681"/>
      <c r="H28" s="678"/>
      <c r="I28" s="654"/>
      <c r="J28" s="633"/>
      <c r="K28" s="647"/>
      <c r="L28" s="111"/>
      <c r="M28" s="161" t="s">
        <v>413</v>
      </c>
      <c r="N28" s="160"/>
      <c r="O28" s="636"/>
      <c r="P28" s="636"/>
      <c r="Q28" s="636"/>
      <c r="R28" s="636"/>
      <c r="S28" s="636"/>
      <c r="T28" s="636"/>
      <c r="U28" s="636"/>
      <c r="V28" s="636"/>
      <c r="W28" s="706"/>
      <c r="X28" s="636"/>
      <c r="Y28" s="658"/>
      <c r="Z28" s="652"/>
      <c r="AA28" s="652"/>
      <c r="AB28" s="651"/>
      <c r="AC28" s="652"/>
      <c r="AD28" s="649"/>
      <c r="AE28" s="668"/>
      <c r="AF28" s="668"/>
      <c r="AG28" s="668"/>
      <c r="AH28" s="668"/>
      <c r="AI28" s="668"/>
      <c r="AJ28" s="668"/>
      <c r="AK28" s="668"/>
      <c r="AL28" s="283"/>
      <c r="AM28" s="283"/>
      <c r="AN28" s="283"/>
      <c r="AO28" s="283"/>
      <c r="AP28" s="283"/>
    </row>
    <row r="29" spans="1:42" ht="3" customHeight="1">
      <c r="AP29" s="35"/>
    </row>
    <row r="30" spans="1:42" ht="48.95" customHeight="1">
      <c r="L30" s="608">
        <v>1</v>
      </c>
      <c r="M30" s="854" t="s">
        <v>709</v>
      </c>
      <c r="N30" s="854"/>
      <c r="O30" s="854"/>
      <c r="P30" s="854"/>
      <c r="Q30" s="854"/>
      <c r="R30" s="854"/>
      <c r="S30" s="854"/>
      <c r="T30" s="854"/>
      <c r="U30" s="854"/>
      <c r="V30" s="854"/>
      <c r="W30" s="854"/>
      <c r="X30" s="854"/>
      <c r="Y30" s="854"/>
      <c r="Z30" s="854"/>
      <c r="AA30" s="854"/>
      <c r="AB30" s="854"/>
      <c r="AC30" s="854"/>
      <c r="AP30" s="35"/>
    </row>
  </sheetData>
  <sheetProtection password="FA9C" sheet="1" objects="1" scenarios="1" formatColumns="0" formatRows="0"/>
  <dataConsolidate/>
  <mergeCells count="42">
    <mergeCell ref="M30:AC30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  <mergeCell ref="J23:J25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A18:A28"/>
    <mergeCell ref="B19:B28"/>
    <mergeCell ref="C20:C28"/>
    <mergeCell ref="D21:D27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27"/>
    <mergeCell ref="I22:I26"/>
    <mergeCell ref="F23:F25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promptTitle="checkPeriodRange" sqref="R24:X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:P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"/>
    <dataValidation allowBlank="1" sqref="Z25:Z28"/>
    <dataValidation type="decimal" allowBlank="1" showErrorMessage="1" errorTitle="Ошибка" error="Допускается ввод только действительных чисел!" sqref="P23:R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2" t="s">
        <v>485</v>
      </c>
      <c r="G4" s="812"/>
      <c r="H4" s="812"/>
      <c r="I4" s="858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8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01.12.2022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59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59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59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59"/>
      <c r="B11" s="859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59"/>
      <c r="B12" s="859"/>
      <c r="C12" s="859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59"/>
      <c r="B13" s="859"/>
      <c r="C13" s="859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0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59"/>
      <c r="B14" s="859"/>
      <c r="C14" s="859"/>
      <c r="D14" s="461"/>
      <c r="F14" s="455"/>
      <c r="G14" s="161" t="s">
        <v>4</v>
      </c>
      <c r="H14" s="460"/>
      <c r="I14" s="860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59"/>
      <c r="B15" s="859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59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4" t="s">
        <v>635</v>
      </c>
      <c r="H19" s="854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13" t="s">
        <v>703</v>
      </c>
      <c r="M5" s="913"/>
      <c r="N5" s="913"/>
      <c r="O5" s="913"/>
      <c r="P5" s="913"/>
      <c r="Q5" s="913"/>
      <c r="R5" s="913"/>
      <c r="S5" s="913"/>
      <c r="T5" s="913"/>
      <c r="U5" s="913"/>
      <c r="V5" s="578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3" t="str">
        <f>IF(NameOrPr_ch="",IF(NameOrPr="","",NameOrPr),NameOrPr_ch)</f>
        <v>Агентсво по регулированию цен и тарифов Ульяновской области</v>
      </c>
      <c r="O7" s="873"/>
      <c r="P7" s="873"/>
      <c r="Q7" s="873"/>
      <c r="R7" s="873"/>
      <c r="S7" s="873"/>
      <c r="T7" s="873"/>
      <c r="U7" s="873"/>
      <c r="V7" s="760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50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3" t="str">
        <f>IF(datePr_ch="",IF(datePr="","",datePr),datePr_ch)</f>
        <v>25.11.2022</v>
      </c>
      <c r="O8" s="873"/>
      <c r="P8" s="873"/>
      <c r="Q8" s="873"/>
      <c r="R8" s="873"/>
      <c r="S8" s="873"/>
      <c r="T8" s="873"/>
      <c r="U8" s="873"/>
      <c r="V8" s="760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50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3" t="str">
        <f>IF(numberPr_ch="",IF(numberPr="","",numberPr),numberPr_ch)</f>
        <v>105-П</v>
      </c>
      <c r="O9" s="873"/>
      <c r="P9" s="873"/>
      <c r="Q9" s="873"/>
      <c r="R9" s="873"/>
      <c r="S9" s="873"/>
      <c r="T9" s="873"/>
      <c r="U9" s="873"/>
      <c r="V9" s="760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50" s="439" customFormat="1" ht="18.75">
      <c r="G10" s="440"/>
      <c r="H10" s="440"/>
      <c r="L10" s="438"/>
      <c r="M10" s="452" t="s">
        <v>541</v>
      </c>
      <c r="N10" s="873" t="str">
        <f>IF(IstPub_ch="",IF(IstPub="","",IstPub),IstPub_ch)</f>
        <v>tarif73.ru</v>
      </c>
      <c r="O10" s="873"/>
      <c r="P10" s="873"/>
      <c r="Q10" s="873"/>
      <c r="R10" s="873"/>
      <c r="S10" s="873"/>
      <c r="T10" s="873"/>
      <c r="U10" s="873"/>
      <c r="V10" s="760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50" s="295" customFormat="1" ht="9.75" hidden="1" customHeight="1">
      <c r="L11" s="895"/>
      <c r="M11" s="895"/>
      <c r="N11" s="314"/>
      <c r="O11" s="314"/>
      <c r="P11" s="314"/>
      <c r="Q11" s="314"/>
      <c r="R11" s="314"/>
      <c r="S11" s="896"/>
      <c r="T11" s="896"/>
      <c r="U11" s="896"/>
      <c r="V11" s="896"/>
      <c r="W11" s="896"/>
      <c r="X11" s="896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72"/>
      <c r="M12" s="872"/>
      <c r="N12" s="204"/>
      <c r="O12" s="204"/>
      <c r="P12" s="204"/>
      <c r="Q12" s="204"/>
      <c r="R12" s="204"/>
      <c r="S12" s="897"/>
      <c r="T12" s="897"/>
      <c r="U12" s="897"/>
      <c r="V12" s="897"/>
      <c r="W12" s="897"/>
      <c r="X12" s="897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890"/>
      <c r="T13" s="890"/>
      <c r="U13" s="890"/>
      <c r="V13" s="890"/>
      <c r="W13" s="890"/>
      <c r="X13" s="890"/>
      <c r="Y13" s="394"/>
      <c r="AD13" s="890"/>
      <c r="AE13" s="890"/>
      <c r="AF13" s="890"/>
      <c r="AG13" s="890"/>
      <c r="AH13" s="890"/>
      <c r="AI13" s="890"/>
      <c r="AJ13" s="890"/>
      <c r="AK13" s="890"/>
    </row>
    <row r="14" spans="7:50">
      <c r="J14" s="85"/>
      <c r="K14" s="85"/>
      <c r="L14" s="891" t="s">
        <v>485</v>
      </c>
      <c r="M14" s="891"/>
      <c r="N14" s="891"/>
      <c r="O14" s="891"/>
      <c r="P14" s="891"/>
      <c r="Q14" s="891"/>
      <c r="R14" s="891"/>
      <c r="S14" s="891"/>
      <c r="T14" s="891"/>
      <c r="U14" s="891"/>
      <c r="V14" s="891"/>
      <c r="W14" s="891"/>
      <c r="X14" s="891"/>
      <c r="Y14" s="891"/>
      <c r="Z14" s="891"/>
      <c r="AA14" s="891"/>
      <c r="AB14" s="891"/>
      <c r="AC14" s="891"/>
      <c r="AD14" s="891"/>
      <c r="AE14" s="891"/>
      <c r="AF14" s="891"/>
      <c r="AG14" s="891"/>
      <c r="AH14" s="891"/>
      <c r="AI14" s="891"/>
      <c r="AJ14" s="891"/>
      <c r="AK14" s="891"/>
      <c r="AL14" s="891"/>
      <c r="AM14" s="812" t="s">
        <v>486</v>
      </c>
    </row>
    <row r="15" spans="7:50" ht="14.25" customHeight="1">
      <c r="J15" s="85"/>
      <c r="K15" s="85"/>
      <c r="L15" s="891" t="s">
        <v>94</v>
      </c>
      <c r="M15" s="891" t="s">
        <v>517</v>
      </c>
      <c r="N15" s="891" t="s">
        <v>417</v>
      </c>
      <c r="O15" s="891"/>
      <c r="P15" s="891"/>
      <c r="Q15" s="891"/>
      <c r="R15" s="892" t="s">
        <v>391</v>
      </c>
      <c r="S15" s="892"/>
      <c r="T15" s="892"/>
      <c r="U15" s="892"/>
      <c r="V15" s="892" t="s">
        <v>418</v>
      </c>
      <c r="W15" s="892"/>
      <c r="X15" s="892"/>
      <c r="Y15" s="892"/>
      <c r="Z15" s="892" t="s">
        <v>394</v>
      </c>
      <c r="AA15" s="892"/>
      <c r="AB15" s="892"/>
      <c r="AC15" s="892"/>
      <c r="AD15" s="892" t="s">
        <v>504</v>
      </c>
      <c r="AE15" s="892"/>
      <c r="AF15" s="892"/>
      <c r="AG15" s="892"/>
      <c r="AH15" s="892"/>
      <c r="AI15" s="892"/>
      <c r="AJ15" s="892"/>
      <c r="AK15" s="891" t="s">
        <v>343</v>
      </c>
      <c r="AL15" s="874" t="s">
        <v>277</v>
      </c>
      <c r="AM15" s="812"/>
    </row>
    <row r="16" spans="7:50" ht="26.25" customHeight="1">
      <c r="J16" s="85"/>
      <c r="K16" s="85"/>
      <c r="L16" s="891"/>
      <c r="M16" s="891"/>
      <c r="N16" s="891"/>
      <c r="O16" s="891"/>
      <c r="P16" s="891"/>
      <c r="Q16" s="891"/>
      <c r="R16" s="892"/>
      <c r="S16" s="892"/>
      <c r="T16" s="892"/>
      <c r="U16" s="892"/>
      <c r="V16" s="892"/>
      <c r="W16" s="892"/>
      <c r="X16" s="892"/>
      <c r="Y16" s="892"/>
      <c r="Z16" s="892"/>
      <c r="AA16" s="892"/>
      <c r="AB16" s="892"/>
      <c r="AC16" s="892"/>
      <c r="AD16" s="892" t="s">
        <v>682</v>
      </c>
      <c r="AE16" s="892"/>
      <c r="AF16" s="812" t="s">
        <v>420</v>
      </c>
      <c r="AG16" s="812"/>
      <c r="AH16" s="894" t="s">
        <v>506</v>
      </c>
      <c r="AI16" s="894"/>
      <c r="AJ16" s="894"/>
      <c r="AK16" s="891"/>
      <c r="AL16" s="874"/>
      <c r="AM16" s="812"/>
    </row>
    <row r="17" spans="1:53" ht="14.25" customHeight="1">
      <c r="J17" s="85"/>
      <c r="K17" s="85"/>
      <c r="L17" s="891"/>
      <c r="M17" s="891"/>
      <c r="N17" s="891"/>
      <c r="O17" s="891"/>
      <c r="P17" s="891"/>
      <c r="Q17" s="891"/>
      <c r="R17" s="892"/>
      <c r="S17" s="892"/>
      <c r="T17" s="892"/>
      <c r="U17" s="892"/>
      <c r="V17" s="892"/>
      <c r="W17" s="892"/>
      <c r="X17" s="892"/>
      <c r="Y17" s="892"/>
      <c r="Z17" s="892"/>
      <c r="AA17" s="892"/>
      <c r="AB17" s="892"/>
      <c r="AC17" s="892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893" t="s">
        <v>393</v>
      </c>
      <c r="AJ17" s="893"/>
      <c r="AK17" s="891"/>
      <c r="AL17" s="874"/>
      <c r="AM17" s="812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75">
        <f ca="1">OFFSET(N18,0,-1)+1</f>
        <v>3</v>
      </c>
      <c r="O18" s="875"/>
      <c r="P18" s="875"/>
      <c r="Q18" s="875"/>
      <c r="R18" s="875">
        <f ca="1">OFFSET(R18,0,-4)+1</f>
        <v>4</v>
      </c>
      <c r="S18" s="875"/>
      <c r="T18" s="875"/>
      <c r="U18" s="875"/>
      <c r="V18" s="875">
        <f ca="1">OFFSET(V18,0,-4)+1</f>
        <v>5</v>
      </c>
      <c r="W18" s="875"/>
      <c r="X18" s="875"/>
      <c r="Y18" s="875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898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5">
        <f>mergeValue(A19)</f>
        <v>1</v>
      </c>
      <c r="M19" s="562" t="s">
        <v>23</v>
      </c>
      <c r="N19" s="901"/>
      <c r="O19" s="901"/>
      <c r="P19" s="901"/>
      <c r="Q19" s="901"/>
      <c r="R19" s="901"/>
      <c r="S19" s="901"/>
      <c r="T19" s="901"/>
      <c r="U19" s="901"/>
      <c r="V19" s="901"/>
      <c r="W19" s="901"/>
      <c r="X19" s="901"/>
      <c r="Y19" s="901"/>
      <c r="Z19" s="901"/>
      <c r="AA19" s="901"/>
      <c r="AB19" s="901"/>
      <c r="AC19" s="901"/>
      <c r="AD19" s="901"/>
      <c r="AE19" s="901"/>
      <c r="AF19" s="901"/>
      <c r="AG19" s="901"/>
      <c r="AH19" s="901"/>
      <c r="AI19" s="901"/>
      <c r="AJ19" s="901"/>
      <c r="AK19" s="901"/>
      <c r="AL19" s="901"/>
      <c r="AM19" s="574" t="s">
        <v>513</v>
      </c>
    </row>
    <row r="20" spans="1:53" ht="22.5">
      <c r="A20" s="898"/>
      <c r="B20" s="898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00"/>
      <c r="O20" s="900"/>
      <c r="P20" s="900"/>
      <c r="Q20" s="900"/>
      <c r="R20" s="900"/>
      <c r="S20" s="900"/>
      <c r="T20" s="900"/>
      <c r="U20" s="900"/>
      <c r="V20" s="900"/>
      <c r="W20" s="900"/>
      <c r="X20" s="900"/>
      <c r="Y20" s="900"/>
      <c r="Z20" s="900"/>
      <c r="AA20" s="900"/>
      <c r="AB20" s="900"/>
      <c r="AC20" s="900"/>
      <c r="AD20" s="900"/>
      <c r="AE20" s="900"/>
      <c r="AF20" s="900"/>
      <c r="AG20" s="900"/>
      <c r="AH20" s="900"/>
      <c r="AI20" s="900"/>
      <c r="AJ20" s="900"/>
      <c r="AK20" s="900"/>
      <c r="AL20" s="900"/>
      <c r="AM20" s="535" t="s">
        <v>514</v>
      </c>
    </row>
    <row r="21" spans="1:53" ht="45">
      <c r="A21" s="898"/>
      <c r="B21" s="898"/>
      <c r="C21" s="898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00"/>
      <c r="O21" s="900"/>
      <c r="P21" s="900"/>
      <c r="Q21" s="900"/>
      <c r="R21" s="900"/>
      <c r="S21" s="900"/>
      <c r="T21" s="900"/>
      <c r="U21" s="900"/>
      <c r="V21" s="900"/>
      <c r="W21" s="900"/>
      <c r="X21" s="900"/>
      <c r="Y21" s="900"/>
      <c r="Z21" s="900"/>
      <c r="AA21" s="900"/>
      <c r="AB21" s="900"/>
      <c r="AC21" s="900"/>
      <c r="AD21" s="900"/>
      <c r="AE21" s="900"/>
      <c r="AF21" s="900"/>
      <c r="AG21" s="900"/>
      <c r="AH21" s="900"/>
      <c r="AI21" s="900"/>
      <c r="AJ21" s="900"/>
      <c r="AK21" s="900"/>
      <c r="AL21" s="900"/>
      <c r="AM21" s="535" t="s">
        <v>683</v>
      </c>
    </row>
    <row r="22" spans="1:53" ht="20.100000000000001" customHeight="1">
      <c r="A22" s="898"/>
      <c r="B22" s="898"/>
      <c r="C22" s="898"/>
      <c r="D22" s="898">
        <v>1</v>
      </c>
      <c r="E22" s="279"/>
      <c r="F22" s="323"/>
      <c r="G22" s="324"/>
      <c r="H22" s="324"/>
      <c r="I22" s="902"/>
      <c r="J22" s="903"/>
      <c r="K22" s="876"/>
      <c r="L22" s="904" t="str">
        <f>mergeValue(A22) &amp;"."&amp; mergeValue(B22)&amp;"."&amp; mergeValue(C22)&amp;"."&amp; mergeValue(D22)</f>
        <v>1.1.1.1</v>
      </c>
      <c r="M22" s="905"/>
      <c r="N22" s="871" t="s">
        <v>86</v>
      </c>
      <c r="O22" s="899"/>
      <c r="P22" s="908" t="s">
        <v>95</v>
      </c>
      <c r="Q22" s="909"/>
      <c r="R22" s="871" t="s">
        <v>87</v>
      </c>
      <c r="S22" s="899"/>
      <c r="T22" s="906">
        <v>1</v>
      </c>
      <c r="U22" s="910"/>
      <c r="V22" s="871" t="s">
        <v>87</v>
      </c>
      <c r="W22" s="899"/>
      <c r="X22" s="906">
        <v>1</v>
      </c>
      <c r="Y22" s="907"/>
      <c r="Z22" s="871" t="s">
        <v>87</v>
      </c>
      <c r="AA22" s="188"/>
      <c r="AB22" s="112">
        <v>1</v>
      </c>
      <c r="AC22" s="397"/>
      <c r="AD22" s="557"/>
      <c r="AE22" s="557"/>
      <c r="AF22" s="557"/>
      <c r="AG22" s="557"/>
      <c r="AH22" s="728"/>
      <c r="AI22" s="556" t="s">
        <v>86</v>
      </c>
      <c r="AJ22" s="728"/>
      <c r="AK22" s="573" t="s">
        <v>87</v>
      </c>
      <c r="AL22" s="264"/>
      <c r="AM22" s="860" t="s">
        <v>684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898"/>
      <c r="B23" s="898"/>
      <c r="C23" s="898"/>
      <c r="D23" s="898"/>
      <c r="E23" s="279"/>
      <c r="F23" s="323"/>
      <c r="G23" s="324"/>
      <c r="H23" s="324"/>
      <c r="I23" s="902"/>
      <c r="J23" s="903"/>
      <c r="K23" s="876"/>
      <c r="L23" s="904"/>
      <c r="M23" s="905"/>
      <c r="N23" s="871"/>
      <c r="O23" s="899"/>
      <c r="P23" s="908"/>
      <c r="Q23" s="909"/>
      <c r="R23" s="871"/>
      <c r="S23" s="899"/>
      <c r="T23" s="906"/>
      <c r="U23" s="911"/>
      <c r="V23" s="871"/>
      <c r="W23" s="899"/>
      <c r="X23" s="906"/>
      <c r="Y23" s="907"/>
      <c r="Z23" s="871"/>
      <c r="AA23" s="419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2"/>
      <c r="AM23" s="860"/>
      <c r="AO23" s="293"/>
      <c r="AP23" s="293"/>
      <c r="AQ23" s="293"/>
      <c r="AR23" s="293"/>
      <c r="AS23" s="293"/>
      <c r="AT23" s="293"/>
    </row>
    <row r="24" spans="1:53" ht="20.100000000000001" customHeight="1">
      <c r="A24" s="898"/>
      <c r="B24" s="898"/>
      <c r="C24" s="898"/>
      <c r="D24" s="898"/>
      <c r="E24" s="279"/>
      <c r="F24" s="323"/>
      <c r="G24" s="324"/>
      <c r="H24" s="324"/>
      <c r="I24" s="902"/>
      <c r="J24" s="903"/>
      <c r="K24" s="876"/>
      <c r="L24" s="904"/>
      <c r="M24" s="905"/>
      <c r="N24" s="871"/>
      <c r="O24" s="899"/>
      <c r="P24" s="908"/>
      <c r="Q24" s="909"/>
      <c r="R24" s="871"/>
      <c r="S24" s="899"/>
      <c r="T24" s="906"/>
      <c r="U24" s="912"/>
      <c r="V24" s="871"/>
      <c r="W24" s="421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0"/>
      <c r="AO24" s="293"/>
      <c r="AP24" s="293"/>
      <c r="AQ24" s="293"/>
      <c r="AR24" s="293"/>
      <c r="AS24" s="293"/>
      <c r="AT24" s="293"/>
    </row>
    <row r="25" spans="1:53" ht="20.100000000000001" customHeight="1">
      <c r="A25" s="898"/>
      <c r="B25" s="898"/>
      <c r="C25" s="898"/>
      <c r="D25" s="898"/>
      <c r="E25" s="279"/>
      <c r="F25" s="323"/>
      <c r="G25" s="324"/>
      <c r="H25" s="324"/>
      <c r="I25" s="902"/>
      <c r="J25" s="903"/>
      <c r="K25" s="876"/>
      <c r="L25" s="904"/>
      <c r="M25" s="905"/>
      <c r="N25" s="871"/>
      <c r="O25" s="899"/>
      <c r="P25" s="908"/>
      <c r="Q25" s="909"/>
      <c r="R25" s="871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0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898"/>
      <c r="B26" s="898"/>
      <c r="C26" s="898"/>
      <c r="D26" s="898"/>
      <c r="E26" s="325"/>
      <c r="F26" s="326"/>
      <c r="G26" s="325"/>
      <c r="H26" s="325"/>
      <c r="I26" s="902"/>
      <c r="J26" s="903"/>
      <c r="K26" s="876"/>
      <c r="L26" s="904"/>
      <c r="M26" s="905"/>
      <c r="N26" s="871"/>
      <c r="O26" s="420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0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898"/>
      <c r="B27" s="898"/>
      <c r="C27" s="898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0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898"/>
      <c r="B28" s="898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898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8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2" t="s">
        <v>485</v>
      </c>
      <c r="G4" s="812"/>
      <c r="H4" s="812"/>
      <c r="I4" s="858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8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01.12.2022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59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59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59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59"/>
      <c r="B11" s="859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59"/>
      <c r="B12" s="859"/>
      <c r="C12" s="859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59"/>
      <c r="B13" s="859"/>
      <c r="C13" s="859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0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59"/>
      <c r="B14" s="859"/>
      <c r="C14" s="859"/>
      <c r="D14" s="461"/>
      <c r="F14" s="455"/>
      <c r="G14" s="161" t="s">
        <v>4</v>
      </c>
      <c r="H14" s="460"/>
      <c r="I14" s="860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59"/>
      <c r="B15" s="859"/>
      <c r="C15" s="461"/>
      <c r="D15" s="461"/>
      <c r="F15" s="455"/>
      <c r="G15" s="160" t="s">
        <v>434</v>
      </c>
      <c r="H15" s="456"/>
      <c r="I15" s="457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59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38"/>
      <c r="G18" s="538"/>
      <c r="H18" s="539"/>
      <c r="I18" s="318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4" t="s">
        <v>635</v>
      </c>
      <c r="H19" s="854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13" t="s">
        <v>703</v>
      </c>
      <c r="M5" s="913"/>
      <c r="N5" s="913"/>
      <c r="O5" s="913"/>
      <c r="P5" s="913"/>
      <c r="Q5" s="913"/>
      <c r="R5" s="913"/>
      <c r="S5" s="913"/>
      <c r="T5" s="913"/>
      <c r="U5" s="913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3" t="str">
        <f>IF(NameOrPr_ch="",IF(NameOrPr="","",NameOrPr),NameOrPr_ch)</f>
        <v>Агентсво по регулированию цен и тарифов Ульяновской области</v>
      </c>
      <c r="O7" s="873"/>
      <c r="P7" s="873"/>
      <c r="Q7" s="873"/>
      <c r="R7" s="873"/>
      <c r="S7" s="873"/>
      <c r="T7" s="873"/>
      <c r="U7" s="760"/>
      <c r="V7" s="318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49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3" t="str">
        <f>IF(datePr_ch="",IF(datePr="","",datePr),datePr_ch)</f>
        <v>25.11.2022</v>
      </c>
      <c r="O8" s="873"/>
      <c r="P8" s="873"/>
      <c r="Q8" s="873"/>
      <c r="R8" s="873"/>
      <c r="S8" s="873"/>
      <c r="T8" s="873"/>
      <c r="U8" s="760"/>
      <c r="V8" s="318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49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3" t="str">
        <f>IF(numberPr_ch="",IF(numberPr="","",numberPr),numberPr_ch)</f>
        <v>105-П</v>
      </c>
      <c r="O9" s="873"/>
      <c r="P9" s="873"/>
      <c r="Q9" s="873"/>
      <c r="R9" s="873"/>
      <c r="S9" s="873"/>
      <c r="T9" s="873"/>
      <c r="U9" s="760"/>
      <c r="V9" s="318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49" s="439" customFormat="1" ht="18.75">
      <c r="G10" s="440"/>
      <c r="H10" s="440"/>
      <c r="L10" s="438"/>
      <c r="M10" s="452" t="s">
        <v>541</v>
      </c>
      <c r="N10" s="873" t="str">
        <f>IF(IstPub_ch="",IF(IstPub="","",IstPub),IstPub_ch)</f>
        <v>tarif73.ru</v>
      </c>
      <c r="O10" s="873"/>
      <c r="P10" s="873"/>
      <c r="Q10" s="873"/>
      <c r="R10" s="873"/>
      <c r="S10" s="873"/>
      <c r="T10" s="873"/>
      <c r="U10" s="760"/>
      <c r="V10" s="318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49" s="240" customFormat="1" ht="11.25" hidden="1">
      <c r="G11" s="239"/>
      <c r="H11" s="239"/>
      <c r="L11" s="872"/>
      <c r="M11" s="872"/>
      <c r="N11" s="204"/>
      <c r="O11" s="204"/>
      <c r="P11" s="204"/>
      <c r="Q11" s="204"/>
      <c r="R11" s="897"/>
      <c r="S11" s="897"/>
      <c r="T11" s="897"/>
      <c r="U11" s="897"/>
      <c r="V11" s="897"/>
      <c r="W11" s="897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72"/>
      <c r="M12" s="872"/>
      <c r="N12" s="204"/>
      <c r="O12" s="204"/>
      <c r="P12" s="204"/>
      <c r="Q12" s="204"/>
      <c r="R12" s="897"/>
      <c r="S12" s="897"/>
      <c r="T12" s="897"/>
      <c r="U12" s="897"/>
      <c r="V12" s="897"/>
      <c r="W12" s="897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890"/>
      <c r="S13" s="890"/>
      <c r="T13" s="890"/>
      <c r="U13" s="890"/>
      <c r="V13" s="890"/>
      <c r="W13" s="890"/>
      <c r="X13" s="394"/>
      <c r="AC13" s="890"/>
      <c r="AD13" s="890"/>
      <c r="AE13" s="890"/>
      <c r="AF13" s="890"/>
      <c r="AG13" s="890"/>
      <c r="AH13" s="890"/>
      <c r="AI13" s="890"/>
      <c r="AJ13" s="890"/>
    </row>
    <row r="14" spans="7:49" ht="14.25" customHeight="1">
      <c r="J14" s="85"/>
      <c r="K14" s="85"/>
      <c r="L14" s="891" t="s">
        <v>485</v>
      </c>
      <c r="M14" s="891"/>
      <c r="N14" s="891"/>
      <c r="O14" s="891"/>
      <c r="P14" s="891"/>
      <c r="Q14" s="891"/>
      <c r="R14" s="891"/>
      <c r="S14" s="891"/>
      <c r="T14" s="891"/>
      <c r="U14" s="891"/>
      <c r="V14" s="891"/>
      <c r="W14" s="891"/>
      <c r="X14" s="891"/>
      <c r="Y14" s="891"/>
      <c r="Z14" s="891"/>
      <c r="AA14" s="891"/>
      <c r="AB14" s="891"/>
      <c r="AC14" s="891"/>
      <c r="AD14" s="891"/>
      <c r="AE14" s="891"/>
      <c r="AF14" s="891"/>
      <c r="AG14" s="891"/>
      <c r="AH14" s="891"/>
      <c r="AI14" s="891"/>
      <c r="AJ14" s="891"/>
      <c r="AK14" s="891"/>
      <c r="AL14" s="812" t="s">
        <v>486</v>
      </c>
    </row>
    <row r="15" spans="7:49" ht="14.25" customHeight="1">
      <c r="J15" s="85"/>
      <c r="K15" s="85"/>
      <c r="L15" s="891" t="s">
        <v>94</v>
      </c>
      <c r="M15" s="891" t="s">
        <v>517</v>
      </c>
      <c r="N15" s="891" t="s">
        <v>417</v>
      </c>
      <c r="O15" s="891"/>
      <c r="P15" s="891"/>
      <c r="Q15" s="892" t="s">
        <v>391</v>
      </c>
      <c r="R15" s="892"/>
      <c r="S15" s="892"/>
      <c r="T15" s="892"/>
      <c r="U15" s="892" t="s">
        <v>418</v>
      </c>
      <c r="V15" s="892"/>
      <c r="W15" s="892"/>
      <c r="X15" s="892"/>
      <c r="Y15" s="892" t="s">
        <v>394</v>
      </c>
      <c r="Z15" s="892"/>
      <c r="AA15" s="892"/>
      <c r="AB15" s="892"/>
      <c r="AC15" s="892" t="s">
        <v>504</v>
      </c>
      <c r="AD15" s="892"/>
      <c r="AE15" s="892"/>
      <c r="AF15" s="892"/>
      <c r="AG15" s="892"/>
      <c r="AH15" s="892"/>
      <c r="AI15" s="892"/>
      <c r="AJ15" s="891" t="s">
        <v>343</v>
      </c>
      <c r="AK15" s="874" t="s">
        <v>277</v>
      </c>
      <c r="AL15" s="812"/>
    </row>
    <row r="16" spans="7:49" ht="27.95" customHeight="1">
      <c r="J16" s="85"/>
      <c r="K16" s="85"/>
      <c r="L16" s="891"/>
      <c r="M16" s="891"/>
      <c r="N16" s="891"/>
      <c r="O16" s="891"/>
      <c r="P16" s="891"/>
      <c r="Q16" s="892"/>
      <c r="R16" s="892"/>
      <c r="S16" s="892"/>
      <c r="T16" s="892"/>
      <c r="U16" s="892"/>
      <c r="V16" s="892"/>
      <c r="W16" s="892"/>
      <c r="X16" s="892"/>
      <c r="Y16" s="892"/>
      <c r="Z16" s="892"/>
      <c r="AA16" s="892"/>
      <c r="AB16" s="892"/>
      <c r="AC16" s="892" t="s">
        <v>419</v>
      </c>
      <c r="AD16" s="892"/>
      <c r="AE16" s="812" t="s">
        <v>420</v>
      </c>
      <c r="AF16" s="812"/>
      <c r="AG16" s="894" t="s">
        <v>506</v>
      </c>
      <c r="AH16" s="894"/>
      <c r="AI16" s="894"/>
      <c r="AJ16" s="891"/>
      <c r="AK16" s="874"/>
      <c r="AL16" s="812"/>
    </row>
    <row r="17" spans="1:53" ht="14.25" customHeight="1">
      <c r="J17" s="85"/>
      <c r="K17" s="85"/>
      <c r="L17" s="891"/>
      <c r="M17" s="891"/>
      <c r="N17" s="891"/>
      <c r="O17" s="891"/>
      <c r="P17" s="891"/>
      <c r="Q17" s="892"/>
      <c r="R17" s="892"/>
      <c r="S17" s="892"/>
      <c r="T17" s="892"/>
      <c r="U17" s="892"/>
      <c r="V17" s="892"/>
      <c r="W17" s="892"/>
      <c r="X17" s="892"/>
      <c r="Y17" s="892"/>
      <c r="Z17" s="892"/>
      <c r="AA17" s="892"/>
      <c r="AB17" s="892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893" t="s">
        <v>393</v>
      </c>
      <c r="AI17" s="893"/>
      <c r="AJ17" s="891"/>
      <c r="AK17" s="874"/>
      <c r="AL17" s="812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75">
        <f ca="1">OFFSET(N18,0,-1)+1</f>
        <v>3</v>
      </c>
      <c r="O18" s="875"/>
      <c r="P18" s="875"/>
      <c r="Q18" s="875">
        <f ca="1">OFFSET(Q18,0,-3)+1</f>
        <v>4</v>
      </c>
      <c r="R18" s="875"/>
      <c r="S18" s="875"/>
      <c r="T18" s="875"/>
      <c r="U18" s="875">
        <f ca="1">OFFSET(U18,0,-4)+1</f>
        <v>5</v>
      </c>
      <c r="V18" s="875"/>
      <c r="W18" s="875"/>
      <c r="X18" s="875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5">
      <c r="A19" s="898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16"/>
      <c r="O19" s="917"/>
      <c r="P19" s="917"/>
      <c r="Q19" s="917"/>
      <c r="R19" s="917"/>
      <c r="S19" s="917"/>
      <c r="T19" s="917"/>
      <c r="U19" s="917"/>
      <c r="V19" s="917"/>
      <c r="W19" s="917"/>
      <c r="X19" s="917"/>
      <c r="Y19" s="917"/>
      <c r="Z19" s="917"/>
      <c r="AA19" s="917"/>
      <c r="AB19" s="917"/>
      <c r="AC19" s="917"/>
      <c r="AD19" s="917"/>
      <c r="AE19" s="917"/>
      <c r="AF19" s="917"/>
      <c r="AG19" s="917"/>
      <c r="AH19" s="917"/>
      <c r="AI19" s="917"/>
      <c r="AJ19" s="917"/>
      <c r="AK19" s="917"/>
      <c r="AL19" s="617" t="s">
        <v>513</v>
      </c>
    </row>
    <row r="20" spans="1:53" ht="22.5">
      <c r="A20" s="898"/>
      <c r="B20" s="898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24"/>
      <c r="O20" s="900"/>
      <c r="P20" s="900"/>
      <c r="Q20" s="900"/>
      <c r="R20" s="900"/>
      <c r="S20" s="900"/>
      <c r="T20" s="900"/>
      <c r="U20" s="900"/>
      <c r="V20" s="900"/>
      <c r="W20" s="900"/>
      <c r="X20" s="900"/>
      <c r="Y20" s="900"/>
      <c r="Z20" s="900"/>
      <c r="AA20" s="900"/>
      <c r="AB20" s="900"/>
      <c r="AC20" s="900"/>
      <c r="AD20" s="900"/>
      <c r="AE20" s="900"/>
      <c r="AF20" s="900"/>
      <c r="AG20" s="900"/>
      <c r="AH20" s="900"/>
      <c r="AI20" s="900"/>
      <c r="AJ20" s="900"/>
      <c r="AK20" s="900"/>
      <c r="AL20" s="616" t="s">
        <v>514</v>
      </c>
    </row>
    <row r="21" spans="1:53" ht="45">
      <c r="A21" s="898"/>
      <c r="B21" s="898"/>
      <c r="C21" s="898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24"/>
      <c r="O21" s="900"/>
      <c r="P21" s="900"/>
      <c r="Q21" s="900"/>
      <c r="R21" s="900"/>
      <c r="S21" s="900"/>
      <c r="T21" s="900"/>
      <c r="U21" s="900"/>
      <c r="V21" s="900"/>
      <c r="W21" s="900"/>
      <c r="X21" s="900"/>
      <c r="Y21" s="900"/>
      <c r="Z21" s="900"/>
      <c r="AA21" s="900"/>
      <c r="AB21" s="900"/>
      <c r="AC21" s="900"/>
      <c r="AD21" s="900"/>
      <c r="AE21" s="900"/>
      <c r="AF21" s="900"/>
      <c r="AG21" s="900"/>
      <c r="AH21" s="900"/>
      <c r="AI21" s="900"/>
      <c r="AJ21" s="900"/>
      <c r="AK21" s="900"/>
      <c r="AL21" s="616" t="s">
        <v>683</v>
      </c>
    </row>
    <row r="22" spans="1:53" ht="20.100000000000001" customHeight="1">
      <c r="A22" s="898"/>
      <c r="B22" s="898"/>
      <c r="C22" s="898"/>
      <c r="D22" s="898">
        <v>1</v>
      </c>
      <c r="E22" s="279"/>
      <c r="F22" s="323"/>
      <c r="G22" s="324"/>
      <c r="H22" s="324"/>
      <c r="I22" s="902"/>
      <c r="J22" s="903"/>
      <c r="K22" s="876"/>
      <c r="L22" s="925" t="str">
        <f>mergeValue(A22) &amp;"."&amp; mergeValue(B22)&amp;"."&amp; mergeValue(C22)&amp;"."&amp; mergeValue(D22)</f>
        <v>1.1.1.1</v>
      </c>
      <c r="M22" s="918"/>
      <c r="N22" s="920"/>
      <c r="O22" s="908" t="s">
        <v>95</v>
      </c>
      <c r="P22" s="909"/>
      <c r="Q22" s="871" t="s">
        <v>87</v>
      </c>
      <c r="R22" s="899"/>
      <c r="S22" s="906">
        <v>1</v>
      </c>
      <c r="T22" s="921"/>
      <c r="U22" s="871" t="s">
        <v>87</v>
      </c>
      <c r="V22" s="899"/>
      <c r="W22" s="906" t="s">
        <v>95</v>
      </c>
      <c r="X22" s="914"/>
      <c r="Y22" s="871" t="s">
        <v>87</v>
      </c>
      <c r="Z22" s="188"/>
      <c r="AA22" s="112">
        <v>1</v>
      </c>
      <c r="AB22" s="581"/>
      <c r="AC22" s="557"/>
      <c r="AD22" s="557"/>
      <c r="AE22" s="558"/>
      <c r="AF22" s="557"/>
      <c r="AG22" s="728"/>
      <c r="AH22" s="556" t="s">
        <v>86</v>
      </c>
      <c r="AI22" s="728"/>
      <c r="AJ22" s="573" t="s">
        <v>87</v>
      </c>
      <c r="AK22" s="264"/>
      <c r="AL22" s="860" t="s">
        <v>684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898"/>
      <c r="B23" s="898"/>
      <c r="C23" s="898"/>
      <c r="D23" s="898"/>
      <c r="E23" s="279"/>
      <c r="F23" s="323"/>
      <c r="G23" s="324"/>
      <c r="H23" s="324"/>
      <c r="I23" s="902"/>
      <c r="J23" s="903"/>
      <c r="K23" s="876"/>
      <c r="L23" s="904"/>
      <c r="M23" s="919"/>
      <c r="N23" s="920"/>
      <c r="O23" s="908"/>
      <c r="P23" s="909"/>
      <c r="Q23" s="871"/>
      <c r="R23" s="899"/>
      <c r="S23" s="906"/>
      <c r="T23" s="922"/>
      <c r="U23" s="871"/>
      <c r="V23" s="899"/>
      <c r="W23" s="906"/>
      <c r="X23" s="915"/>
      <c r="Y23" s="871"/>
      <c r="Z23" s="419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2"/>
      <c r="AL23" s="860"/>
      <c r="AN23" s="293"/>
      <c r="AO23" s="293"/>
      <c r="AP23" s="293"/>
      <c r="AQ23" s="293"/>
      <c r="AR23" s="293"/>
      <c r="AS23" s="293"/>
    </row>
    <row r="24" spans="1:53" ht="20.100000000000001" customHeight="1">
      <c r="A24" s="898"/>
      <c r="B24" s="898"/>
      <c r="C24" s="898"/>
      <c r="D24" s="898"/>
      <c r="E24" s="279"/>
      <c r="F24" s="323"/>
      <c r="G24" s="324"/>
      <c r="H24" s="324"/>
      <c r="I24" s="902"/>
      <c r="J24" s="903"/>
      <c r="K24" s="876"/>
      <c r="L24" s="904"/>
      <c r="M24" s="919"/>
      <c r="N24" s="920"/>
      <c r="O24" s="908"/>
      <c r="P24" s="909"/>
      <c r="Q24" s="871"/>
      <c r="R24" s="899"/>
      <c r="S24" s="906"/>
      <c r="T24" s="923"/>
      <c r="U24" s="871"/>
      <c r="V24" s="421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0"/>
      <c r="AN24" s="293"/>
      <c r="AO24" s="293"/>
      <c r="AP24" s="293"/>
      <c r="AQ24" s="293"/>
      <c r="AR24" s="293"/>
      <c r="AS24" s="293"/>
    </row>
    <row r="25" spans="1:53" ht="20.100000000000001" customHeight="1">
      <c r="A25" s="898"/>
      <c r="B25" s="898"/>
      <c r="C25" s="898"/>
      <c r="D25" s="898"/>
      <c r="E25" s="279"/>
      <c r="F25" s="323"/>
      <c r="G25" s="324"/>
      <c r="H25" s="324"/>
      <c r="I25" s="902"/>
      <c r="J25" s="903"/>
      <c r="K25" s="876"/>
      <c r="L25" s="904"/>
      <c r="M25" s="919"/>
      <c r="N25" s="920"/>
      <c r="O25" s="908"/>
      <c r="P25" s="909"/>
      <c r="Q25" s="871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0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898"/>
      <c r="B26" s="898"/>
      <c r="C26" s="898"/>
      <c r="D26" s="898"/>
      <c r="E26" s="325"/>
      <c r="F26" s="326"/>
      <c r="G26" s="325"/>
      <c r="H26" s="325"/>
      <c r="I26" s="902"/>
      <c r="J26" s="903"/>
      <c r="K26" s="876"/>
      <c r="L26" s="904"/>
      <c r="M26" s="919"/>
      <c r="N26" s="420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0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898"/>
      <c r="B27" s="898"/>
      <c r="C27" s="898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0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898"/>
      <c r="B28" s="898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898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8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2" t="s">
        <v>485</v>
      </c>
      <c r="G4" s="812"/>
      <c r="H4" s="812"/>
      <c r="I4" s="858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8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01.12.2022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59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59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59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59"/>
      <c r="B11" s="859">
        <v>1</v>
      </c>
      <c r="C11" s="583"/>
      <c r="D11" s="583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59"/>
      <c r="B12" s="859"/>
      <c r="C12" s="859">
        <v>1</v>
      </c>
      <c r="D12" s="583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Димитровград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59"/>
      <c r="B13" s="859"/>
      <c r="C13" s="859"/>
      <c r="D13" s="583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318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4" t="s">
        <v>635</v>
      </c>
      <c r="H15" s="854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12" sqref="F12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2"/>
      <c r="N1" s="532"/>
      <c r="P1" s="532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13" t="s">
        <v>685</v>
      </c>
      <c r="E5" s="913"/>
      <c r="F5" s="913"/>
      <c r="G5" s="578"/>
    </row>
    <row r="6" spans="1:16" ht="3" customHeight="1">
      <c r="C6" s="85"/>
      <c r="D6" s="36"/>
      <c r="E6" s="83"/>
      <c r="F6" s="82"/>
      <c r="G6" s="388"/>
    </row>
    <row r="7" spans="1:16">
      <c r="C7" s="85"/>
      <c r="D7" s="891" t="s">
        <v>485</v>
      </c>
      <c r="E7" s="891"/>
      <c r="F7" s="891"/>
      <c r="G7" s="926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26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8" t="s">
        <v>649</v>
      </c>
      <c r="F10" s="399" t="s">
        <v>489</v>
      </c>
      <c r="G10" s="268"/>
    </row>
    <row r="11" spans="1:16" ht="22.5">
      <c r="A11" s="387"/>
      <c r="C11" s="85"/>
      <c r="D11" s="236" t="s">
        <v>297</v>
      </c>
      <c r="E11" s="390" t="s">
        <v>490</v>
      </c>
      <c r="F11" s="399" t="s">
        <v>489</v>
      </c>
      <c r="G11" s="268"/>
    </row>
    <row r="12" spans="1:16" ht="20.100000000000001" customHeight="1">
      <c r="A12" s="387"/>
      <c r="C12" s="85"/>
      <c r="D12" s="236" t="s">
        <v>8</v>
      </c>
      <c r="E12" s="392" t="s">
        <v>1222</v>
      </c>
      <c r="F12" s="389" t="s">
        <v>1223</v>
      </c>
      <c r="G12" s="865" t="s">
        <v>640</v>
      </c>
    </row>
    <row r="13" spans="1:16" ht="15" customHeight="1">
      <c r="A13" s="387"/>
      <c r="C13" s="85"/>
      <c r="D13" s="116"/>
      <c r="E13" s="405" t="s">
        <v>330</v>
      </c>
      <c r="F13" s="402"/>
      <c r="G13" s="867"/>
    </row>
    <row r="14" spans="1:16" ht="22.5">
      <c r="A14" s="387"/>
      <c r="C14" s="85"/>
      <c r="D14" s="236" t="s">
        <v>331</v>
      </c>
      <c r="E14" s="390" t="s">
        <v>650</v>
      </c>
      <c r="F14" s="399" t="s">
        <v>489</v>
      </c>
      <c r="G14" s="268"/>
    </row>
    <row r="15" spans="1:16" ht="42.95" customHeight="1">
      <c r="A15" s="387"/>
      <c r="C15" s="85"/>
      <c r="D15" s="236" t="s">
        <v>474</v>
      </c>
      <c r="E15" s="779"/>
      <c r="F15" s="780"/>
      <c r="G15" s="865" t="s">
        <v>651</v>
      </c>
    </row>
    <row r="16" spans="1:16" ht="15" customHeight="1">
      <c r="A16" s="387"/>
      <c r="C16" s="85"/>
      <c r="D16" s="116"/>
      <c r="E16" s="405" t="s">
        <v>330</v>
      </c>
      <c r="F16" s="402"/>
      <c r="G16" s="867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c985423-1754-4da9-aa11-38c4d5c411a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8"/>
      <c r="AC1" s="532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13" t="s">
        <v>686</v>
      </c>
      <c r="E5" s="913"/>
      <c r="F5" s="913"/>
      <c r="G5" s="913"/>
      <c r="H5" s="913"/>
      <c r="I5" s="451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891" t="s">
        <v>485</v>
      </c>
      <c r="E7" s="891"/>
      <c r="F7" s="891"/>
      <c r="G7" s="891"/>
      <c r="H7" s="891"/>
      <c r="I7" s="926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26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28" t="s">
        <v>491</v>
      </c>
      <c r="F10" s="928"/>
      <c r="G10" s="928"/>
      <c r="H10" s="928"/>
      <c r="I10" s="411"/>
    </row>
    <row r="11" spans="1:29" ht="20.100000000000001" customHeight="1">
      <c r="A11" s="387"/>
      <c r="C11" s="85"/>
      <c r="D11" s="236" t="s">
        <v>297</v>
      </c>
      <c r="E11" s="390" t="s">
        <v>492</v>
      </c>
      <c r="F11" s="399"/>
      <c r="G11" s="553"/>
      <c r="H11" s="399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90" t="s">
        <v>494</v>
      </c>
      <c r="F12" s="399"/>
      <c r="G12" s="534"/>
      <c r="H12" s="426"/>
      <c r="I12" s="535" t="s">
        <v>687</v>
      </c>
    </row>
    <row r="13" spans="1:29" ht="22.5">
      <c r="A13" s="387"/>
      <c r="B13" s="235">
        <v>3</v>
      </c>
      <c r="C13" s="85"/>
      <c r="D13" s="236">
        <v>2</v>
      </c>
      <c r="E13" s="470" t="s">
        <v>652</v>
      </c>
      <c r="F13" s="399"/>
      <c r="G13" s="399" t="s">
        <v>489</v>
      </c>
      <c r="H13" s="426"/>
      <c r="I13" s="536" t="s">
        <v>495</v>
      </c>
    </row>
    <row r="14" spans="1:29" ht="39" customHeight="1">
      <c r="A14" s="387"/>
      <c r="C14" s="85"/>
      <c r="D14" s="236">
        <v>3</v>
      </c>
      <c r="E14" s="927" t="s">
        <v>653</v>
      </c>
      <c r="F14" s="927"/>
      <c r="G14" s="927"/>
      <c r="H14" s="927"/>
      <c r="I14" s="533"/>
    </row>
    <row r="15" spans="1:29" ht="20.100000000000001" customHeight="1">
      <c r="A15" s="387"/>
      <c r="C15" s="85"/>
      <c r="D15" s="236" t="s">
        <v>475</v>
      </c>
      <c r="E15" s="400"/>
      <c r="F15" s="399"/>
      <c r="G15" s="399" t="s">
        <v>489</v>
      </c>
      <c r="H15" s="426"/>
      <c r="I15" s="865" t="s">
        <v>520</v>
      </c>
    </row>
    <row r="16" spans="1:29" ht="15" customHeight="1">
      <c r="A16" s="387"/>
      <c r="C16" s="85"/>
      <c r="D16" s="116"/>
      <c r="E16" s="404" t="s">
        <v>330</v>
      </c>
      <c r="F16" s="405"/>
      <c r="G16" s="405"/>
      <c r="H16" s="402"/>
      <c r="I16" s="867"/>
    </row>
    <row r="17" spans="1:12" ht="69" customHeight="1">
      <c r="A17" s="387"/>
      <c r="B17" s="235">
        <v>3</v>
      </c>
      <c r="C17" s="85"/>
      <c r="D17" s="236">
        <v>4</v>
      </c>
      <c r="E17" s="927" t="s">
        <v>688</v>
      </c>
      <c r="F17" s="927"/>
      <c r="G17" s="927"/>
      <c r="H17" s="927"/>
      <c r="I17" s="533"/>
    </row>
    <row r="18" spans="1:12" ht="20.100000000000001" customHeight="1">
      <c r="A18" s="387"/>
      <c r="C18" s="85"/>
      <c r="D18" s="236" t="s">
        <v>476</v>
      </c>
      <c r="E18" s="406" t="s">
        <v>496</v>
      </c>
      <c r="F18" s="399"/>
      <c r="G18" s="534"/>
      <c r="H18" s="399" t="s">
        <v>489</v>
      </c>
      <c r="I18" s="860" t="s">
        <v>521</v>
      </c>
    </row>
    <row r="19" spans="1:12" ht="15" customHeight="1">
      <c r="A19" s="387"/>
      <c r="C19" s="85"/>
      <c r="D19" s="116"/>
      <c r="E19" s="404" t="s">
        <v>330</v>
      </c>
      <c r="F19" s="405"/>
      <c r="G19" s="405"/>
      <c r="H19" s="402"/>
      <c r="I19" s="860"/>
    </row>
    <row r="20" spans="1:12" ht="30" customHeight="1">
      <c r="A20" s="387"/>
      <c r="B20" s="235">
        <v>3</v>
      </c>
      <c r="C20" s="85"/>
      <c r="D20" s="236">
        <v>5</v>
      </c>
      <c r="E20" s="927" t="s">
        <v>654</v>
      </c>
      <c r="F20" s="927"/>
      <c r="G20" s="927"/>
      <c r="H20" s="927"/>
      <c r="I20" s="533"/>
    </row>
    <row r="21" spans="1:12" ht="26.1" customHeight="1">
      <c r="A21" s="387"/>
      <c r="C21" s="85"/>
      <c r="D21" s="236" t="s">
        <v>477</v>
      </c>
      <c r="E21" s="929" t="s">
        <v>655</v>
      </c>
      <c r="F21" s="929"/>
      <c r="G21" s="929"/>
      <c r="H21" s="929"/>
      <c r="I21" s="533"/>
    </row>
    <row r="22" spans="1:12" ht="32.1" customHeight="1">
      <c r="A22" s="387"/>
      <c r="C22" s="85"/>
      <c r="D22" s="236" t="s">
        <v>478</v>
      </c>
      <c r="E22" s="407" t="s">
        <v>497</v>
      </c>
      <c r="F22" s="399"/>
      <c r="G22" s="534"/>
      <c r="H22" s="399" t="s">
        <v>489</v>
      </c>
      <c r="I22" s="860" t="s">
        <v>656</v>
      </c>
    </row>
    <row r="23" spans="1:12" ht="15" customHeight="1">
      <c r="A23" s="387"/>
      <c r="C23" s="85"/>
      <c r="D23" s="116"/>
      <c r="E23" s="405" t="s">
        <v>330</v>
      </c>
      <c r="F23" s="401"/>
      <c r="G23" s="401"/>
      <c r="H23" s="402"/>
      <c r="I23" s="860"/>
    </row>
    <row r="24" spans="1:12" ht="14.25" customHeight="1">
      <c r="A24" s="387"/>
      <c r="C24" s="85"/>
      <c r="D24" s="236" t="s">
        <v>479</v>
      </c>
      <c r="E24" s="929" t="s">
        <v>657</v>
      </c>
      <c r="F24" s="929"/>
      <c r="G24" s="929"/>
      <c r="H24" s="929"/>
      <c r="I24" s="533"/>
    </row>
    <row r="25" spans="1:12" ht="54.95" customHeight="1">
      <c r="A25" s="387"/>
      <c r="C25" s="85"/>
      <c r="D25" s="236" t="s">
        <v>480</v>
      </c>
      <c r="E25" s="407" t="s">
        <v>499</v>
      </c>
      <c r="F25" s="399"/>
      <c r="G25" s="534"/>
      <c r="H25" s="399" t="s">
        <v>489</v>
      </c>
      <c r="I25" s="860" t="s">
        <v>641</v>
      </c>
    </row>
    <row r="26" spans="1:12" ht="15" customHeight="1">
      <c r="A26" s="387"/>
      <c r="C26" s="85"/>
      <c r="D26" s="116"/>
      <c r="E26" s="405" t="s">
        <v>330</v>
      </c>
      <c r="F26" s="401"/>
      <c r="G26" s="401"/>
      <c r="H26" s="402"/>
      <c r="I26" s="860"/>
    </row>
    <row r="27" spans="1:12" ht="26.1" customHeight="1">
      <c r="A27" s="387"/>
      <c r="C27" s="85"/>
      <c r="D27" s="236" t="s">
        <v>481</v>
      </c>
      <c r="E27" s="929" t="s">
        <v>658</v>
      </c>
      <c r="F27" s="929"/>
      <c r="G27" s="929"/>
      <c r="H27" s="929"/>
      <c r="I27" s="533"/>
    </row>
    <row r="28" spans="1:12" ht="32.1" customHeight="1">
      <c r="A28" s="387"/>
      <c r="C28" s="85"/>
      <c r="D28" s="236" t="s">
        <v>482</v>
      </c>
      <c r="E28" s="407" t="s">
        <v>498</v>
      </c>
      <c r="F28" s="399"/>
      <c r="G28" s="410"/>
      <c r="H28" s="399" t="s">
        <v>489</v>
      </c>
      <c r="I28" s="865" t="s">
        <v>659</v>
      </c>
      <c r="L28" s="293" t="s">
        <v>616</v>
      </c>
    </row>
    <row r="29" spans="1:12" ht="15" customHeight="1">
      <c r="A29" s="387"/>
      <c r="C29" s="85"/>
      <c r="D29" s="116"/>
      <c r="E29" s="405" t="s">
        <v>330</v>
      </c>
      <c r="F29" s="401"/>
      <c r="G29" s="401"/>
      <c r="H29" s="402"/>
      <c r="I29" s="867"/>
    </row>
    <row r="30" spans="1:12" ht="59.25" customHeight="1">
      <c r="A30" s="387"/>
      <c r="B30" s="235">
        <v>3</v>
      </c>
      <c r="C30" s="85"/>
      <c r="D30" s="236" t="s">
        <v>71</v>
      </c>
      <c r="E30" s="927" t="s">
        <v>660</v>
      </c>
      <c r="F30" s="927"/>
      <c r="G30" s="927"/>
      <c r="H30" s="927"/>
      <c r="I30" s="533"/>
    </row>
    <row r="31" spans="1:12" ht="20.100000000000001" customHeight="1">
      <c r="A31" s="387"/>
      <c r="C31" s="85"/>
      <c r="D31" s="236" t="s">
        <v>483</v>
      </c>
      <c r="E31" s="400"/>
      <c r="F31" s="399"/>
      <c r="G31" s="399" t="s">
        <v>489</v>
      </c>
      <c r="H31" s="426"/>
      <c r="I31" s="865" t="s">
        <v>520</v>
      </c>
    </row>
    <row r="32" spans="1:12" ht="15" customHeight="1">
      <c r="A32" s="387"/>
      <c r="C32" s="85"/>
      <c r="D32" s="116"/>
      <c r="E32" s="404" t="s">
        <v>330</v>
      </c>
      <c r="F32" s="401"/>
      <c r="G32" s="401"/>
      <c r="H32" s="402"/>
      <c r="I32" s="867"/>
    </row>
    <row r="33" spans="1:12" s="220" customFormat="1" ht="3" customHeight="1">
      <c r="A33" s="387"/>
      <c r="K33" s="393"/>
      <c r="L33" s="393"/>
    </row>
    <row r="34" spans="1:12" ht="24.75" customHeight="1">
      <c r="D34" s="403">
        <v>1</v>
      </c>
      <c r="E34" s="854" t="s">
        <v>661</v>
      </c>
      <c r="F34" s="854"/>
      <c r="G34" s="854"/>
      <c r="H34" s="854"/>
      <c r="I34" s="854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30" t="s">
        <v>518</v>
      </c>
      <c r="E5" s="930"/>
      <c r="F5" s="930"/>
      <c r="G5" s="930"/>
      <c r="H5" s="930"/>
      <c r="I5" s="930"/>
      <c r="J5" s="930"/>
      <c r="K5" s="577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32" t="s">
        <v>485</v>
      </c>
      <c r="E8" s="932"/>
      <c r="F8" s="932"/>
      <c r="G8" s="932"/>
      <c r="H8" s="932"/>
      <c r="I8" s="932"/>
      <c r="J8" s="932"/>
      <c r="K8" s="932" t="s">
        <v>486</v>
      </c>
    </row>
    <row r="9" spans="1:14">
      <c r="D9" s="932" t="s">
        <v>94</v>
      </c>
      <c r="E9" s="932" t="s">
        <v>522</v>
      </c>
      <c r="F9" s="932"/>
      <c r="G9" s="932" t="s">
        <v>523</v>
      </c>
      <c r="H9" s="932"/>
      <c r="I9" s="932"/>
      <c r="J9" s="932"/>
      <c r="K9" s="932"/>
    </row>
    <row r="10" spans="1:14" ht="22.5">
      <c r="D10" s="932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32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90"/>
      <c r="F12" s="425"/>
      <c r="G12" s="425"/>
      <c r="H12" s="425"/>
      <c r="I12" s="762"/>
      <c r="J12" s="426"/>
      <c r="K12" s="865" t="s">
        <v>526</v>
      </c>
      <c r="M12" s="596" t="str">
        <f>IF(ISERROR(INDEX(kind_of_nameforms,MATCH(E12,kind_of_forms,0),1)),"",INDEX(kind_of_nameforms,MATCH(E12,kind_of_forms,0),1))</f>
        <v/>
      </c>
      <c r="N12" s="597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9"/>
      <c r="K13" s="867"/>
    </row>
    <row r="14" spans="1:14" ht="3" customHeight="1">
      <c r="A14" s="134"/>
      <c r="B14" s="134"/>
      <c r="C14" s="134"/>
    </row>
    <row r="15" spans="1:14" ht="27.75" customHeight="1">
      <c r="E15" s="931" t="s">
        <v>636</v>
      </c>
      <c r="F15" s="931"/>
      <c r="G15" s="931"/>
      <c r="H15" s="931"/>
      <c r="I15" s="931"/>
      <c r="J15" s="93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21" t="s">
        <v>316</v>
      </c>
      <c r="E7" s="823"/>
      <c r="F7" s="579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7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8"/>
    </row>
    <row r="12" spans="3:9" ht="15" customHeight="1">
      <c r="C12" s="212"/>
      <c r="D12" s="126">
        <v>1</v>
      </c>
      <c r="E12" s="727"/>
    </row>
    <row r="13" spans="3:9" ht="12" customHeight="1">
      <c r="C13" s="49"/>
      <c r="D13" s="549"/>
      <c r="E13" s="550" t="s">
        <v>179</v>
      </c>
    </row>
    <row r="14" spans="3:9" ht="3" customHeight="1"/>
    <row r="15" spans="3:9" ht="22.5" customHeight="1">
      <c r="C15" s="214"/>
      <c r="D15" s="933" t="s">
        <v>317</v>
      </c>
      <c r="E15" s="933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86" t="str">
        <f>"Код отчёта: " &amp; GetCode()</f>
        <v>Код отчёта: FAS.JKH.OPEN.INFO.PRICE.GVS</v>
      </c>
      <c r="C2" s="786"/>
      <c r="D2" s="786"/>
      <c r="E2" s="786"/>
      <c r="F2" s="786"/>
      <c r="G2" s="786"/>
      <c r="Q2" s="331"/>
      <c r="R2" s="331"/>
      <c r="S2" s="331"/>
      <c r="T2" s="331"/>
      <c r="U2" s="331"/>
      <c r="V2" s="331"/>
      <c r="W2" s="331"/>
    </row>
    <row r="3" spans="1:27" ht="18" customHeight="1">
      <c r="B3" s="787" t="str">
        <f>"Версия " &amp; GetVersion()</f>
        <v>Версия 1.0.2</v>
      </c>
      <c r="C3" s="787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91" t="s">
        <v>642</v>
      </c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88" t="s">
        <v>631</v>
      </c>
      <c r="F7" s="788"/>
      <c r="G7" s="788"/>
      <c r="H7" s="788"/>
      <c r="I7" s="788"/>
      <c r="J7" s="788"/>
      <c r="K7" s="788"/>
      <c r="L7" s="788"/>
      <c r="M7" s="788"/>
      <c r="N7" s="788"/>
      <c r="O7" s="788"/>
      <c r="P7" s="788"/>
      <c r="Q7" s="788"/>
      <c r="R7" s="788"/>
      <c r="S7" s="788"/>
      <c r="T7" s="788"/>
      <c r="U7" s="788"/>
      <c r="V7" s="788"/>
      <c r="W7" s="788"/>
      <c r="X7" s="788"/>
      <c r="Y7" s="58"/>
    </row>
    <row r="8" spans="1:27" ht="15" customHeight="1">
      <c r="A8" s="42"/>
      <c r="B8" s="77"/>
      <c r="C8" s="76"/>
      <c r="D8" s="59"/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58"/>
    </row>
    <row r="9" spans="1:27" ht="15" customHeight="1">
      <c r="A9" s="42"/>
      <c r="B9" s="77"/>
      <c r="C9" s="76"/>
      <c r="D9" s="59"/>
      <c r="E9" s="788"/>
      <c r="F9" s="788"/>
      <c r="G9" s="788"/>
      <c r="H9" s="788"/>
      <c r="I9" s="788"/>
      <c r="J9" s="788"/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58"/>
    </row>
    <row r="10" spans="1:27" ht="10.5" customHeight="1">
      <c r="A10" s="42"/>
      <c r="B10" s="77"/>
      <c r="C10" s="76"/>
      <c r="D10" s="59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58"/>
    </row>
    <row r="11" spans="1:27" ht="27" customHeight="1">
      <c r="A11" s="42"/>
      <c r="B11" s="77"/>
      <c r="C11" s="76"/>
      <c r="D11" s="59"/>
      <c r="E11" s="788"/>
      <c r="F11" s="788"/>
      <c r="G11" s="788"/>
      <c r="H11" s="788"/>
      <c r="I11" s="788"/>
      <c r="J11" s="788"/>
      <c r="K11" s="788"/>
      <c r="L11" s="788"/>
      <c r="M11" s="788"/>
      <c r="N11" s="788"/>
      <c r="O11" s="788"/>
      <c r="P11" s="788"/>
      <c r="Q11" s="788"/>
      <c r="R11" s="788"/>
      <c r="S11" s="788"/>
      <c r="T11" s="788"/>
      <c r="U11" s="788"/>
      <c r="V11" s="788"/>
      <c r="W11" s="788"/>
      <c r="X11" s="788"/>
      <c r="Y11" s="58"/>
    </row>
    <row r="12" spans="1:27" ht="12" customHeight="1">
      <c r="A12" s="42"/>
      <c r="B12" s="77"/>
      <c r="C12" s="76"/>
      <c r="D12" s="59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58"/>
    </row>
    <row r="13" spans="1:27" ht="38.25" customHeight="1">
      <c r="A13" s="42"/>
      <c r="B13" s="77"/>
      <c r="C13" s="76"/>
      <c r="D13" s="59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2"/>
    </row>
    <row r="14" spans="1:27" ht="15" customHeight="1">
      <c r="A14" s="42"/>
      <c r="B14" s="77"/>
      <c r="C14" s="76"/>
      <c r="D14" s="59"/>
      <c r="E14" s="788"/>
      <c r="F14" s="788"/>
      <c r="G14" s="788"/>
      <c r="H14" s="788"/>
      <c r="I14" s="788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  <c r="U14" s="788"/>
      <c r="V14" s="788"/>
      <c r="W14" s="788"/>
      <c r="X14" s="788"/>
      <c r="Y14" s="58"/>
    </row>
    <row r="15" spans="1:27" ht="15">
      <c r="A15" s="42"/>
      <c r="B15" s="77"/>
      <c r="C15" s="76"/>
      <c r="D15" s="59"/>
      <c r="E15" s="788"/>
      <c r="F15" s="788"/>
      <c r="G15" s="788"/>
      <c r="H15" s="788"/>
      <c r="I15" s="788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  <c r="U15" s="788"/>
      <c r="V15" s="788"/>
      <c r="W15" s="788"/>
      <c r="X15" s="788"/>
      <c r="Y15" s="58"/>
    </row>
    <row r="16" spans="1:27" ht="15">
      <c r="A16" s="42"/>
      <c r="B16" s="77"/>
      <c r="C16" s="76"/>
      <c r="D16" s="59"/>
      <c r="E16" s="788"/>
      <c r="F16" s="788"/>
      <c r="G16" s="788"/>
      <c r="H16" s="788"/>
      <c r="I16" s="788"/>
      <c r="J16" s="788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8"/>
      <c r="W16" s="788"/>
      <c r="X16" s="788"/>
      <c r="Y16" s="58"/>
    </row>
    <row r="17" spans="1:25" ht="15" customHeight="1">
      <c r="A17" s="42"/>
      <c r="B17" s="77"/>
      <c r="C17" s="76"/>
      <c r="D17" s="59"/>
      <c r="E17" s="788"/>
      <c r="F17" s="788"/>
      <c r="G17" s="788"/>
      <c r="H17" s="788"/>
      <c r="I17" s="788"/>
      <c r="J17" s="788"/>
      <c r="K17" s="788"/>
      <c r="L17" s="788"/>
      <c r="M17" s="788"/>
      <c r="N17" s="788"/>
      <c r="O17" s="788"/>
      <c r="P17" s="788"/>
      <c r="Q17" s="788"/>
      <c r="R17" s="788"/>
      <c r="S17" s="788"/>
      <c r="T17" s="788"/>
      <c r="U17" s="788"/>
      <c r="V17" s="788"/>
      <c r="W17" s="788"/>
      <c r="X17" s="788"/>
      <c r="Y17" s="58"/>
    </row>
    <row r="18" spans="1:25" ht="15">
      <c r="A18" s="42"/>
      <c r="B18" s="77"/>
      <c r="C18" s="76"/>
      <c r="D18" s="59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58"/>
    </row>
    <row r="19" spans="1:25" ht="59.25" customHeight="1">
      <c r="A19" s="42"/>
      <c r="B19" s="77"/>
      <c r="C19" s="76"/>
      <c r="D19" s="65"/>
      <c r="E19" s="788"/>
      <c r="F19" s="788"/>
      <c r="G19" s="788"/>
      <c r="H19" s="788"/>
      <c r="I19" s="788"/>
      <c r="J19" s="788"/>
      <c r="K19" s="788"/>
      <c r="L19" s="788"/>
      <c r="M19" s="788"/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794" t="s">
        <v>256</v>
      </c>
      <c r="G21" s="795"/>
      <c r="H21" s="795"/>
      <c r="I21" s="795"/>
      <c r="J21" s="795"/>
      <c r="K21" s="795"/>
      <c r="L21" s="795"/>
      <c r="M21" s="795"/>
      <c r="N21" s="59"/>
      <c r="O21" s="70" t="s">
        <v>239</v>
      </c>
      <c r="P21" s="796" t="s">
        <v>240</v>
      </c>
      <c r="Q21" s="797"/>
      <c r="R21" s="797"/>
      <c r="S21" s="797"/>
      <c r="T21" s="797"/>
      <c r="U21" s="797"/>
      <c r="V21" s="797"/>
      <c r="W21" s="797"/>
      <c r="X21" s="797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794" t="s">
        <v>242</v>
      </c>
      <c r="G22" s="795"/>
      <c r="H22" s="795"/>
      <c r="I22" s="795"/>
      <c r="J22" s="795"/>
      <c r="K22" s="795"/>
      <c r="L22" s="795"/>
      <c r="M22" s="795"/>
      <c r="N22" s="59"/>
      <c r="O22" s="73" t="s">
        <v>239</v>
      </c>
      <c r="P22" s="796" t="s">
        <v>629</v>
      </c>
      <c r="Q22" s="797"/>
      <c r="R22" s="797"/>
      <c r="S22" s="797"/>
      <c r="T22" s="797"/>
      <c r="U22" s="797"/>
      <c r="V22" s="797"/>
      <c r="W22" s="797"/>
      <c r="X22" s="79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89"/>
      <c r="Q23" s="789"/>
      <c r="R23" s="789"/>
      <c r="S23" s="789"/>
      <c r="T23" s="789"/>
      <c r="U23" s="789"/>
      <c r="V23" s="789"/>
      <c r="W23" s="789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93" t="s">
        <v>425</v>
      </c>
      <c r="F35" s="793"/>
      <c r="G35" s="793"/>
      <c r="H35" s="793"/>
      <c r="I35" s="793"/>
      <c r="J35" s="793"/>
      <c r="K35" s="793"/>
      <c r="L35" s="793"/>
      <c r="M35" s="793"/>
      <c r="N35" s="793"/>
      <c r="O35" s="793"/>
      <c r="P35" s="793"/>
      <c r="Q35" s="793"/>
      <c r="R35" s="793"/>
      <c r="S35" s="793"/>
      <c r="T35" s="793"/>
      <c r="U35" s="793"/>
      <c r="V35" s="793"/>
      <c r="W35" s="793"/>
      <c r="X35" s="793"/>
      <c r="Y35" s="58"/>
    </row>
    <row r="36" spans="1:25" ht="38.25" hidden="1" customHeight="1">
      <c r="A36" s="42"/>
      <c r="B36" s="77"/>
      <c r="C36" s="76"/>
      <c r="D36" s="60"/>
      <c r="E36" s="793"/>
      <c r="F36" s="793"/>
      <c r="G36" s="793"/>
      <c r="H36" s="793"/>
      <c r="I36" s="793"/>
      <c r="J36" s="793"/>
      <c r="K36" s="793"/>
      <c r="L36" s="793"/>
      <c r="M36" s="793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3"/>
      <c r="Y36" s="58"/>
    </row>
    <row r="37" spans="1:25" ht="9.75" hidden="1" customHeight="1">
      <c r="A37" s="42"/>
      <c r="B37" s="77"/>
      <c r="C37" s="76"/>
      <c r="D37" s="60"/>
      <c r="E37" s="793"/>
      <c r="F37" s="793"/>
      <c r="G37" s="793"/>
      <c r="H37" s="793"/>
      <c r="I37" s="793"/>
      <c r="J37" s="793"/>
      <c r="K37" s="793"/>
      <c r="L37" s="793"/>
      <c r="M37" s="793"/>
      <c r="N37" s="793"/>
      <c r="O37" s="793"/>
      <c r="P37" s="793"/>
      <c r="Q37" s="793"/>
      <c r="R37" s="793"/>
      <c r="S37" s="793"/>
      <c r="T37" s="793"/>
      <c r="U37" s="793"/>
      <c r="V37" s="793"/>
      <c r="W37" s="793"/>
      <c r="X37" s="793"/>
      <c r="Y37" s="58"/>
    </row>
    <row r="38" spans="1:25" ht="51" hidden="1" customHeight="1">
      <c r="A38" s="42"/>
      <c r="B38" s="77"/>
      <c r="C38" s="76"/>
      <c r="D38" s="60"/>
      <c r="E38" s="793"/>
      <c r="F38" s="793"/>
      <c r="G38" s="793"/>
      <c r="H38" s="793"/>
      <c r="I38" s="793"/>
      <c r="J38" s="793"/>
      <c r="K38" s="793"/>
      <c r="L38" s="793"/>
      <c r="M38" s="793"/>
      <c r="N38" s="793"/>
      <c r="O38" s="793"/>
      <c r="P38" s="793"/>
      <c r="Q38" s="793"/>
      <c r="R38" s="793"/>
      <c r="S38" s="793"/>
      <c r="T38" s="793"/>
      <c r="U38" s="793"/>
      <c r="V38" s="793"/>
      <c r="W38" s="793"/>
      <c r="X38" s="793"/>
      <c r="Y38" s="58"/>
    </row>
    <row r="39" spans="1:25" ht="15" hidden="1" customHeight="1">
      <c r="A39" s="42"/>
      <c r="B39" s="77"/>
      <c r="C39" s="76"/>
      <c r="D39" s="60"/>
      <c r="E39" s="793"/>
      <c r="F39" s="793"/>
      <c r="G39" s="793"/>
      <c r="H39" s="793"/>
      <c r="I39" s="793"/>
      <c r="J39" s="793"/>
      <c r="K39" s="793"/>
      <c r="L39" s="793"/>
      <c r="M39" s="793"/>
      <c r="N39" s="793"/>
      <c r="O39" s="793"/>
      <c r="P39" s="793"/>
      <c r="Q39" s="793"/>
      <c r="R39" s="793"/>
      <c r="S39" s="793"/>
      <c r="T39" s="793"/>
      <c r="U39" s="793"/>
      <c r="V39" s="793"/>
      <c r="W39" s="793"/>
      <c r="X39" s="793"/>
      <c r="Y39" s="58"/>
    </row>
    <row r="40" spans="1:25" ht="12" hidden="1" customHeight="1">
      <c r="A40" s="42"/>
      <c r="B40" s="77"/>
      <c r="C40" s="76"/>
      <c r="D40" s="60"/>
      <c r="E40" s="798"/>
      <c r="F40" s="799"/>
      <c r="G40" s="799"/>
      <c r="H40" s="799"/>
      <c r="I40" s="799"/>
      <c r="J40" s="799"/>
      <c r="K40" s="799"/>
      <c r="L40" s="799"/>
      <c r="M40" s="799"/>
      <c r="N40" s="799"/>
      <c r="O40" s="799"/>
      <c r="P40" s="799"/>
      <c r="Q40" s="799"/>
      <c r="R40" s="799"/>
      <c r="S40" s="799"/>
      <c r="T40" s="799"/>
      <c r="U40" s="799"/>
      <c r="V40" s="799"/>
      <c r="W40" s="799"/>
      <c r="X40" s="799"/>
      <c r="Y40" s="58"/>
    </row>
    <row r="41" spans="1:25" ht="38.25" hidden="1" customHeight="1">
      <c r="A41" s="42"/>
      <c r="B41" s="77"/>
      <c r="C41" s="76"/>
      <c r="D41" s="60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793"/>
      <c r="Q41" s="793"/>
      <c r="R41" s="793"/>
      <c r="S41" s="793"/>
      <c r="T41" s="793"/>
      <c r="U41" s="793"/>
      <c r="V41" s="793"/>
      <c r="W41" s="793"/>
      <c r="X41" s="793"/>
      <c r="Y41" s="58"/>
    </row>
    <row r="42" spans="1:25" ht="15" hidden="1">
      <c r="A42" s="42"/>
      <c r="B42" s="77"/>
      <c r="C42" s="76"/>
      <c r="D42" s="60"/>
      <c r="E42" s="793"/>
      <c r="F42" s="793"/>
      <c r="G42" s="793"/>
      <c r="H42" s="793"/>
      <c r="I42" s="793"/>
      <c r="J42" s="793"/>
      <c r="K42" s="793"/>
      <c r="L42" s="793"/>
      <c r="M42" s="793"/>
      <c r="N42" s="793"/>
      <c r="O42" s="793"/>
      <c r="P42" s="793"/>
      <c r="Q42" s="793"/>
      <c r="R42" s="793"/>
      <c r="S42" s="793"/>
      <c r="T42" s="793"/>
      <c r="U42" s="793"/>
      <c r="V42" s="793"/>
      <c r="W42" s="793"/>
      <c r="X42" s="793"/>
      <c r="Y42" s="58"/>
    </row>
    <row r="43" spans="1:25" ht="15" hidden="1">
      <c r="A43" s="42"/>
      <c r="B43" s="77"/>
      <c r="C43" s="76"/>
      <c r="D43" s="60"/>
      <c r="E43" s="793"/>
      <c r="F43" s="793"/>
      <c r="G43" s="793"/>
      <c r="H43" s="793"/>
      <c r="I43" s="793"/>
      <c r="J43" s="793"/>
      <c r="K43" s="793"/>
      <c r="L43" s="793"/>
      <c r="M43" s="793"/>
      <c r="N43" s="793"/>
      <c r="O43" s="793"/>
      <c r="P43" s="793"/>
      <c r="Q43" s="793"/>
      <c r="R43" s="793"/>
      <c r="S43" s="793"/>
      <c r="T43" s="793"/>
      <c r="U43" s="793"/>
      <c r="V43" s="793"/>
      <c r="W43" s="793"/>
      <c r="X43" s="793"/>
      <c r="Y43" s="58"/>
    </row>
    <row r="44" spans="1:25" ht="33.75" hidden="1" customHeight="1">
      <c r="A44" s="42"/>
      <c r="B44" s="77"/>
      <c r="C44" s="76"/>
      <c r="D44" s="65"/>
      <c r="E44" s="793"/>
      <c r="F44" s="793"/>
      <c r="G44" s="793"/>
      <c r="H44" s="793"/>
      <c r="I44" s="793"/>
      <c r="J44" s="793"/>
      <c r="K44" s="793"/>
      <c r="L44" s="793"/>
      <c r="M44" s="793"/>
      <c r="N44" s="793"/>
      <c r="O44" s="793"/>
      <c r="P44" s="793"/>
      <c r="Q44" s="793"/>
      <c r="R44" s="793"/>
      <c r="S44" s="793"/>
      <c r="T44" s="793"/>
      <c r="U44" s="793"/>
      <c r="V44" s="793"/>
      <c r="W44" s="793"/>
      <c r="X44" s="793"/>
      <c r="Y44" s="58"/>
    </row>
    <row r="45" spans="1:25" ht="15" hidden="1">
      <c r="A45" s="42"/>
      <c r="B45" s="77"/>
      <c r="C45" s="76"/>
      <c r="D45" s="65"/>
      <c r="E45" s="793"/>
      <c r="F45" s="793"/>
      <c r="G45" s="793"/>
      <c r="H45" s="793"/>
      <c r="I45" s="793"/>
      <c r="J45" s="793"/>
      <c r="K45" s="793"/>
      <c r="L45" s="793"/>
      <c r="M45" s="793"/>
      <c r="N45" s="793"/>
      <c r="O45" s="793"/>
      <c r="P45" s="793"/>
      <c r="Q45" s="793"/>
      <c r="R45" s="793"/>
      <c r="S45" s="793"/>
      <c r="T45" s="793"/>
      <c r="U45" s="793"/>
      <c r="V45" s="793"/>
      <c r="W45" s="793"/>
      <c r="X45" s="793"/>
      <c r="Y45" s="58"/>
    </row>
    <row r="46" spans="1:25" ht="24" hidden="1" customHeight="1">
      <c r="A46" s="42"/>
      <c r="B46" s="77"/>
      <c r="C46" s="76"/>
      <c r="D46" s="60"/>
      <c r="E46" s="804" t="s">
        <v>238</v>
      </c>
      <c r="F46" s="804"/>
      <c r="G46" s="804"/>
      <c r="H46" s="804"/>
      <c r="I46" s="804"/>
      <c r="J46" s="804"/>
      <c r="K46" s="804"/>
      <c r="L46" s="804"/>
      <c r="M46" s="804"/>
      <c r="N46" s="804"/>
      <c r="O46" s="804"/>
      <c r="P46" s="804"/>
      <c r="Q46" s="804"/>
      <c r="R46" s="804"/>
      <c r="S46" s="804"/>
      <c r="T46" s="804"/>
      <c r="U46" s="804"/>
      <c r="V46" s="804"/>
      <c r="W46" s="804"/>
      <c r="X46" s="804"/>
      <c r="Y46" s="58"/>
    </row>
    <row r="47" spans="1:25" ht="37.5" hidden="1" customHeight="1">
      <c r="A47" s="42"/>
      <c r="B47" s="77"/>
      <c r="C47" s="76"/>
      <c r="D47" s="60"/>
      <c r="E47" s="804"/>
      <c r="F47" s="804"/>
      <c r="G47" s="804"/>
      <c r="H47" s="804"/>
      <c r="I47" s="804"/>
      <c r="J47" s="804"/>
      <c r="K47" s="804"/>
      <c r="L47" s="804"/>
      <c r="M47" s="804"/>
      <c r="N47" s="804"/>
      <c r="O47" s="804"/>
      <c r="P47" s="804"/>
      <c r="Q47" s="804"/>
      <c r="R47" s="804"/>
      <c r="S47" s="804"/>
      <c r="T47" s="804"/>
      <c r="U47" s="804"/>
      <c r="V47" s="804"/>
      <c r="W47" s="804"/>
      <c r="X47" s="804"/>
      <c r="Y47" s="58"/>
    </row>
    <row r="48" spans="1:25" ht="24" hidden="1" customHeight="1">
      <c r="A48" s="42"/>
      <c r="B48" s="77"/>
      <c r="C48" s="76"/>
      <c r="D48" s="60"/>
      <c r="E48" s="804"/>
      <c r="F48" s="804"/>
      <c r="G48" s="804"/>
      <c r="H48" s="804"/>
      <c r="I48" s="804"/>
      <c r="J48" s="804"/>
      <c r="K48" s="804"/>
      <c r="L48" s="804"/>
      <c r="M48" s="804"/>
      <c r="N48" s="804"/>
      <c r="O48" s="804"/>
      <c r="P48" s="804"/>
      <c r="Q48" s="804"/>
      <c r="R48" s="804"/>
      <c r="S48" s="804"/>
      <c r="T48" s="804"/>
      <c r="U48" s="804"/>
      <c r="V48" s="804"/>
      <c r="W48" s="804"/>
      <c r="X48" s="804"/>
      <c r="Y48" s="58"/>
    </row>
    <row r="49" spans="1:25" ht="51" hidden="1" customHeight="1">
      <c r="A49" s="42"/>
      <c r="B49" s="77"/>
      <c r="C49" s="76"/>
      <c r="D49" s="60"/>
      <c r="E49" s="804"/>
      <c r="F49" s="804"/>
      <c r="G49" s="804"/>
      <c r="H49" s="804"/>
      <c r="I49" s="804"/>
      <c r="J49" s="804"/>
      <c r="K49" s="804"/>
      <c r="L49" s="804"/>
      <c r="M49" s="804"/>
      <c r="N49" s="804"/>
      <c r="O49" s="804"/>
      <c r="P49" s="804"/>
      <c r="Q49" s="804"/>
      <c r="R49" s="804"/>
      <c r="S49" s="804"/>
      <c r="T49" s="804"/>
      <c r="U49" s="804"/>
      <c r="V49" s="804"/>
      <c r="W49" s="804"/>
      <c r="X49" s="804"/>
      <c r="Y49" s="58"/>
    </row>
    <row r="50" spans="1:25" ht="15" hidden="1">
      <c r="A50" s="42"/>
      <c r="B50" s="77"/>
      <c r="C50" s="76"/>
      <c r="D50" s="60"/>
      <c r="E50" s="804"/>
      <c r="F50" s="804"/>
      <c r="G50" s="804"/>
      <c r="H50" s="804"/>
      <c r="I50" s="804"/>
      <c r="J50" s="804"/>
      <c r="K50" s="804"/>
      <c r="L50" s="804"/>
      <c r="M50" s="804"/>
      <c r="N50" s="804"/>
      <c r="O50" s="804"/>
      <c r="P50" s="804"/>
      <c r="Q50" s="804"/>
      <c r="R50" s="804"/>
      <c r="S50" s="804"/>
      <c r="T50" s="804"/>
      <c r="U50" s="804"/>
      <c r="V50" s="804"/>
      <c r="W50" s="804"/>
      <c r="X50" s="804"/>
      <c r="Y50" s="58"/>
    </row>
    <row r="51" spans="1:25" ht="15" hidden="1">
      <c r="A51" s="42"/>
      <c r="B51" s="77"/>
      <c r="C51" s="76"/>
      <c r="D51" s="60"/>
      <c r="E51" s="804"/>
      <c r="F51" s="804"/>
      <c r="G51" s="804"/>
      <c r="H51" s="804"/>
      <c r="I51" s="804"/>
      <c r="J51" s="804"/>
      <c r="K51" s="804"/>
      <c r="L51" s="804"/>
      <c r="M51" s="804"/>
      <c r="N51" s="804"/>
      <c r="O51" s="804"/>
      <c r="P51" s="804"/>
      <c r="Q51" s="804"/>
      <c r="R51" s="804"/>
      <c r="S51" s="804"/>
      <c r="T51" s="804"/>
      <c r="U51" s="804"/>
      <c r="V51" s="804"/>
      <c r="W51" s="804"/>
      <c r="X51" s="804"/>
      <c r="Y51" s="58"/>
    </row>
    <row r="52" spans="1:25" ht="15" hidden="1">
      <c r="A52" s="42"/>
      <c r="B52" s="77"/>
      <c r="C52" s="76"/>
      <c r="D52" s="60"/>
      <c r="E52" s="804"/>
      <c r="F52" s="804"/>
      <c r="G52" s="804"/>
      <c r="H52" s="804"/>
      <c r="I52" s="804"/>
      <c r="J52" s="804"/>
      <c r="K52" s="804"/>
      <c r="L52" s="804"/>
      <c r="M52" s="804"/>
      <c r="N52" s="804"/>
      <c r="O52" s="804"/>
      <c r="P52" s="804"/>
      <c r="Q52" s="804"/>
      <c r="R52" s="804"/>
      <c r="S52" s="804"/>
      <c r="T52" s="804"/>
      <c r="U52" s="804"/>
      <c r="V52" s="804"/>
      <c r="W52" s="804"/>
      <c r="X52" s="804"/>
      <c r="Y52" s="58"/>
    </row>
    <row r="53" spans="1:25" ht="15" hidden="1">
      <c r="A53" s="42"/>
      <c r="B53" s="77"/>
      <c r="C53" s="76"/>
      <c r="D53" s="60"/>
      <c r="E53" s="804"/>
      <c r="F53" s="804"/>
      <c r="G53" s="804"/>
      <c r="H53" s="804"/>
      <c r="I53" s="804"/>
      <c r="J53" s="804"/>
      <c r="K53" s="804"/>
      <c r="L53" s="804"/>
      <c r="M53" s="804"/>
      <c r="N53" s="804"/>
      <c r="O53" s="804"/>
      <c r="P53" s="804"/>
      <c r="Q53" s="804"/>
      <c r="R53" s="804"/>
      <c r="S53" s="804"/>
      <c r="T53" s="804"/>
      <c r="U53" s="804"/>
      <c r="V53" s="804"/>
      <c r="W53" s="804"/>
      <c r="X53" s="804"/>
      <c r="Y53" s="58"/>
    </row>
    <row r="54" spans="1:25" ht="15" hidden="1">
      <c r="A54" s="42"/>
      <c r="B54" s="77"/>
      <c r="C54" s="76"/>
      <c r="D54" s="60"/>
      <c r="E54" s="804"/>
      <c r="F54" s="804"/>
      <c r="G54" s="804"/>
      <c r="H54" s="804"/>
      <c r="I54" s="804"/>
      <c r="J54" s="804"/>
      <c r="K54" s="804"/>
      <c r="L54" s="804"/>
      <c r="M54" s="804"/>
      <c r="N54" s="804"/>
      <c r="O54" s="804"/>
      <c r="P54" s="804"/>
      <c r="Q54" s="804"/>
      <c r="R54" s="804"/>
      <c r="S54" s="804"/>
      <c r="T54" s="804"/>
      <c r="U54" s="804"/>
      <c r="V54" s="804"/>
      <c r="W54" s="804"/>
      <c r="X54" s="804"/>
      <c r="Y54" s="58"/>
    </row>
    <row r="55" spans="1:25" ht="15" hidden="1">
      <c r="A55" s="42"/>
      <c r="B55" s="77"/>
      <c r="C55" s="76"/>
      <c r="D55" s="60"/>
      <c r="E55" s="804"/>
      <c r="F55" s="804"/>
      <c r="G55" s="804"/>
      <c r="H55" s="804"/>
      <c r="I55" s="804"/>
      <c r="J55" s="804"/>
      <c r="K55" s="804"/>
      <c r="L55" s="804"/>
      <c r="M55" s="804"/>
      <c r="N55" s="804"/>
      <c r="O55" s="804"/>
      <c r="P55" s="804"/>
      <c r="Q55" s="804"/>
      <c r="R55" s="804"/>
      <c r="S55" s="804"/>
      <c r="T55" s="804"/>
      <c r="U55" s="804"/>
      <c r="V55" s="804"/>
      <c r="W55" s="804"/>
      <c r="X55" s="804"/>
      <c r="Y55" s="58"/>
    </row>
    <row r="56" spans="1:25" ht="25.5" hidden="1" customHeight="1">
      <c r="A56" s="42"/>
      <c r="B56" s="77"/>
      <c r="C56" s="76"/>
      <c r="D56" s="65"/>
      <c r="E56" s="804"/>
      <c r="F56" s="804"/>
      <c r="G56" s="804"/>
      <c r="H56" s="804"/>
      <c r="I56" s="804"/>
      <c r="J56" s="804"/>
      <c r="K56" s="804"/>
      <c r="L56" s="804"/>
      <c r="M56" s="804"/>
      <c r="N56" s="804"/>
      <c r="O56" s="804"/>
      <c r="P56" s="804"/>
      <c r="Q56" s="804"/>
      <c r="R56" s="804"/>
      <c r="S56" s="804"/>
      <c r="T56" s="804"/>
      <c r="U56" s="804"/>
      <c r="V56" s="804"/>
      <c r="W56" s="804"/>
      <c r="X56" s="804"/>
      <c r="Y56" s="58"/>
    </row>
    <row r="57" spans="1:25" ht="15" hidden="1">
      <c r="A57" s="42"/>
      <c r="B57" s="77"/>
      <c r="C57" s="76"/>
      <c r="D57" s="65"/>
      <c r="E57" s="804"/>
      <c r="F57" s="804"/>
      <c r="G57" s="804"/>
      <c r="H57" s="804"/>
      <c r="I57" s="804"/>
      <c r="J57" s="804"/>
      <c r="K57" s="804"/>
      <c r="L57" s="804"/>
      <c r="M57" s="804"/>
      <c r="N57" s="804"/>
      <c r="O57" s="804"/>
      <c r="P57" s="804"/>
      <c r="Q57" s="804"/>
      <c r="R57" s="804"/>
      <c r="S57" s="804"/>
      <c r="T57" s="804"/>
      <c r="U57" s="804"/>
      <c r="V57" s="804"/>
      <c r="W57" s="804"/>
      <c r="X57" s="804"/>
      <c r="Y57" s="58"/>
    </row>
    <row r="58" spans="1:25" ht="15" hidden="1" customHeight="1">
      <c r="A58" s="42"/>
      <c r="B58" s="77"/>
      <c r="C58" s="76"/>
      <c r="D58" s="60"/>
      <c r="E58" s="790" t="s">
        <v>426</v>
      </c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805"/>
      <c r="F59" s="805"/>
      <c r="G59" s="805"/>
      <c r="H59" s="798"/>
      <c r="I59" s="799"/>
      <c r="J59" s="799"/>
      <c r="K59" s="799"/>
      <c r="L59" s="799"/>
      <c r="M59" s="799"/>
      <c r="N59" s="799"/>
      <c r="O59" s="799"/>
      <c r="P59" s="799"/>
      <c r="Q59" s="799"/>
      <c r="R59" s="799"/>
      <c r="S59" s="799"/>
      <c r="T59" s="799"/>
      <c r="U59" s="799"/>
      <c r="V59" s="799"/>
      <c r="W59" s="799"/>
      <c r="X59" s="799"/>
      <c r="Y59" s="58"/>
    </row>
    <row r="60" spans="1:25" ht="15" hidden="1" customHeight="1">
      <c r="A60" s="42"/>
      <c r="B60" s="77"/>
      <c r="C60" s="76"/>
      <c r="D60" s="60"/>
      <c r="E60" s="801"/>
      <c r="F60" s="801"/>
      <c r="G60" s="801"/>
      <c r="H60" s="803"/>
      <c r="I60" s="803"/>
      <c r="J60" s="803"/>
      <c r="K60" s="803"/>
      <c r="L60" s="803"/>
      <c r="M60" s="803"/>
      <c r="N60" s="803"/>
      <c r="O60" s="803"/>
      <c r="P60" s="803"/>
      <c r="Q60" s="803"/>
      <c r="R60" s="803"/>
      <c r="S60" s="803"/>
      <c r="T60" s="803"/>
      <c r="U60" s="803"/>
      <c r="V60" s="803"/>
      <c r="W60" s="803"/>
      <c r="X60" s="803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803"/>
      <c r="I61" s="803"/>
      <c r="J61" s="803"/>
      <c r="K61" s="803"/>
      <c r="L61" s="803"/>
      <c r="M61" s="803"/>
      <c r="N61" s="803"/>
      <c r="O61" s="803"/>
      <c r="P61" s="803"/>
      <c r="Q61" s="803"/>
      <c r="R61" s="803"/>
      <c r="S61" s="803"/>
      <c r="T61" s="803"/>
      <c r="U61" s="803"/>
      <c r="V61" s="803"/>
      <c r="W61" s="803"/>
      <c r="X61" s="803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0" t="s">
        <v>427</v>
      </c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592"/>
      <c r="V70" s="592"/>
      <c r="W70" s="592"/>
      <c r="X70" s="592"/>
      <c r="Y70" s="58"/>
    </row>
    <row r="71" spans="1:25" ht="15" hidden="1">
      <c r="A71" s="42"/>
      <c r="B71" s="77"/>
      <c r="C71" s="76"/>
      <c r="D71" s="60"/>
      <c r="E71" s="790" t="s">
        <v>628</v>
      </c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593"/>
      <c r="V71" s="593"/>
      <c r="W71" s="593"/>
      <c r="X71" s="593"/>
      <c r="Y71" s="58"/>
    </row>
    <row r="72" spans="1:25" ht="40.5" hidden="1" customHeight="1">
      <c r="A72" s="42"/>
      <c r="B72" s="77"/>
      <c r="C72" s="76"/>
      <c r="D72" s="60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8"/>
    </row>
    <row r="73" spans="1:25" ht="63" hidden="1" customHeight="1">
      <c r="A73" s="42"/>
      <c r="B73" s="77"/>
      <c r="C73" s="76"/>
      <c r="D73" s="60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  <c r="W73" s="593"/>
      <c r="X73" s="593"/>
      <c r="Y73" s="58"/>
    </row>
    <row r="74" spans="1:25" ht="30" hidden="1" customHeight="1">
      <c r="A74" s="42"/>
      <c r="B74" s="77"/>
      <c r="C74" s="76"/>
      <c r="D74" s="60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  <c r="W74" s="593"/>
      <c r="X74" s="593"/>
      <c r="Y74" s="58"/>
    </row>
    <row r="75" spans="1:25" ht="30" hidden="1" customHeight="1">
      <c r="A75" s="42"/>
      <c r="B75" s="77"/>
      <c r="C75" s="76"/>
      <c r="D75" s="60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8"/>
    </row>
    <row r="76" spans="1:25" ht="15" hidden="1">
      <c r="A76" s="42"/>
      <c r="B76" s="77"/>
      <c r="C76" s="76"/>
      <c r="D76" s="60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8"/>
    </row>
    <row r="77" spans="1:25" ht="15" hidden="1">
      <c r="A77" s="42"/>
      <c r="B77" s="77"/>
      <c r="C77" s="76"/>
      <c r="D77" s="60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  <c r="W77" s="593"/>
      <c r="X77" s="593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8"/>
    </row>
    <row r="80" spans="1:25" ht="14.25" hidden="1" customHeight="1">
      <c r="A80" s="42"/>
      <c r="B80" s="77"/>
      <c r="C80" s="76"/>
      <c r="D80" s="60"/>
      <c r="E80" s="595"/>
      <c r="F80" s="595"/>
      <c r="G80" s="595"/>
      <c r="H80" s="595"/>
      <c r="Y80" s="58"/>
    </row>
    <row r="81" spans="1:25" ht="15" hidden="1">
      <c r="A81" s="42"/>
      <c r="B81" s="77"/>
      <c r="C81" s="76"/>
      <c r="D81" s="60"/>
      <c r="E81" s="790" t="s">
        <v>426</v>
      </c>
      <c r="F81" s="790"/>
      <c r="G81" s="790"/>
      <c r="H81" s="790"/>
      <c r="I81" s="790"/>
      <c r="J81" s="790"/>
      <c r="K81" s="790"/>
      <c r="L81" s="790"/>
      <c r="M81" s="790"/>
      <c r="N81" s="790"/>
      <c r="O81" s="790"/>
      <c r="P81" s="790"/>
      <c r="Q81" s="790"/>
      <c r="R81" s="790"/>
      <c r="S81" s="790"/>
      <c r="T81" s="790"/>
      <c r="U81" s="790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801"/>
      <c r="F82" s="801"/>
      <c r="G82" s="801"/>
      <c r="H82" s="798"/>
      <c r="I82" s="799"/>
      <c r="J82" s="799"/>
      <c r="K82" s="799"/>
      <c r="L82" s="799"/>
      <c r="M82" s="799"/>
      <c r="N82" s="799"/>
      <c r="O82" s="799"/>
      <c r="P82" s="799"/>
      <c r="Q82" s="799"/>
      <c r="R82" s="799"/>
      <c r="S82" s="799"/>
      <c r="T82" s="799"/>
      <c r="U82" s="799"/>
      <c r="V82" s="799"/>
      <c r="W82" s="799"/>
      <c r="X82" s="799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803"/>
      <c r="I84" s="803"/>
      <c r="J84" s="803"/>
      <c r="K84" s="803"/>
      <c r="L84" s="803"/>
      <c r="M84" s="803"/>
      <c r="N84" s="803"/>
      <c r="O84" s="803"/>
      <c r="P84" s="803"/>
      <c r="Q84" s="803"/>
      <c r="R84" s="803"/>
      <c r="S84" s="803"/>
      <c r="T84" s="803"/>
      <c r="U84" s="803"/>
      <c r="V84" s="803"/>
      <c r="W84" s="803"/>
      <c r="X84" s="803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802" t="s">
        <v>237</v>
      </c>
      <c r="F98" s="802"/>
      <c r="G98" s="802"/>
      <c r="H98" s="802"/>
      <c r="I98" s="802"/>
      <c r="J98" s="802"/>
      <c r="K98" s="802"/>
      <c r="L98" s="802"/>
      <c r="M98" s="802"/>
      <c r="N98" s="802"/>
      <c r="O98" s="802"/>
      <c r="P98" s="802"/>
      <c r="Q98" s="802"/>
      <c r="R98" s="802"/>
      <c r="S98" s="802"/>
      <c r="T98" s="802"/>
      <c r="U98" s="802"/>
      <c r="V98" s="802"/>
      <c r="W98" s="802"/>
      <c r="X98" s="802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800" t="s">
        <v>236</v>
      </c>
      <c r="G100" s="800"/>
      <c r="H100" s="800"/>
      <c r="I100" s="800"/>
      <c r="J100" s="800"/>
      <c r="K100" s="800"/>
      <c r="L100" s="800"/>
      <c r="M100" s="800"/>
      <c r="N100" s="800"/>
      <c r="O100" s="800"/>
      <c r="P100" s="800"/>
      <c r="Q100" s="800"/>
      <c r="R100" s="800"/>
      <c r="S100" s="800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800" t="s">
        <v>235</v>
      </c>
      <c r="G102" s="800"/>
      <c r="H102" s="800"/>
      <c r="I102" s="800"/>
      <c r="J102" s="800"/>
      <c r="K102" s="800"/>
      <c r="L102" s="800"/>
      <c r="M102" s="800"/>
      <c r="N102" s="800"/>
      <c r="O102" s="800"/>
      <c r="P102" s="800"/>
      <c r="Q102" s="800"/>
      <c r="R102" s="800"/>
      <c r="S102" s="800"/>
      <c r="T102" s="800"/>
      <c r="U102" s="800"/>
      <c r="V102" s="800"/>
      <c r="W102" s="800"/>
      <c r="X102" s="800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736" hidden="1" customWidth="1"/>
    <col min="5" max="5" width="3.7109375" style="86" customWidth="1"/>
    <col min="6" max="6" width="9.7109375" style="701" customWidth="1"/>
    <col min="7" max="7" width="37.7109375" style="701" customWidth="1"/>
    <col min="8" max="8" width="66.85546875" style="701" customWidth="1"/>
    <col min="9" max="9" width="115.7109375" style="701" customWidth="1"/>
    <col min="10" max="11" width="10.5703125" style="736"/>
    <col min="12" max="12" width="11.140625" style="736" customWidth="1"/>
    <col min="13" max="20" width="10.5703125" style="736"/>
    <col min="21" max="16384" width="10.5703125" style="701"/>
  </cols>
  <sheetData>
    <row r="1" spans="1:20" ht="3" customHeight="1">
      <c r="A1" s="296" t="s">
        <v>212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657" customFormat="1" ht="11.25">
      <c r="A4" s="672"/>
      <c r="B4" s="672"/>
      <c r="C4" s="672"/>
      <c r="D4" s="672"/>
      <c r="F4" s="812" t="s">
        <v>485</v>
      </c>
      <c r="G4" s="812"/>
      <c r="H4" s="812"/>
      <c r="I4" s="858" t="s">
        <v>486</v>
      </c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</row>
    <row r="5" spans="1:20" s="657" customFormat="1" ht="11.25" customHeight="1">
      <c r="A5" s="672"/>
      <c r="B5" s="672"/>
      <c r="C5" s="672"/>
      <c r="D5" s="672"/>
      <c r="F5" s="766" t="s">
        <v>94</v>
      </c>
      <c r="G5" s="454" t="s">
        <v>488</v>
      </c>
      <c r="H5" s="774" t="s">
        <v>473</v>
      </c>
      <c r="I5" s="858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672"/>
    </row>
    <row r="6" spans="1:20" s="657" customFormat="1" ht="12" customHeight="1">
      <c r="A6" s="672"/>
      <c r="B6" s="672"/>
      <c r="C6" s="672"/>
      <c r="D6" s="672"/>
      <c r="F6" s="433" t="s">
        <v>95</v>
      </c>
      <c r="G6" s="435">
        <v>2</v>
      </c>
      <c r="H6" s="436">
        <v>3</v>
      </c>
      <c r="I6" s="434">
        <v>4</v>
      </c>
      <c r="J6" s="672">
        <v>4</v>
      </c>
      <c r="K6" s="672"/>
      <c r="L6" s="672"/>
      <c r="M6" s="672"/>
      <c r="N6" s="672"/>
      <c r="O6" s="672"/>
      <c r="P6" s="672"/>
      <c r="Q6" s="672"/>
      <c r="R6" s="672"/>
      <c r="S6" s="672"/>
      <c r="T6" s="672"/>
    </row>
    <row r="7" spans="1:20" s="657" customFormat="1" ht="18.75">
      <c r="A7" s="672"/>
      <c r="B7" s="672"/>
      <c r="C7" s="672"/>
      <c r="D7" s="672"/>
      <c r="F7" s="771">
        <v>1</v>
      </c>
      <c r="G7" s="537" t="s">
        <v>532</v>
      </c>
      <c r="H7" s="769" t="str">
        <f>IF(dateCh="","",dateCh)</f>
        <v>01.12.2022</v>
      </c>
      <c r="I7" s="733" t="s">
        <v>533</v>
      </c>
      <c r="J7" s="449"/>
      <c r="K7" s="672"/>
      <c r="L7" s="672"/>
      <c r="M7" s="672"/>
      <c r="N7" s="672"/>
      <c r="O7" s="672"/>
      <c r="P7" s="672"/>
      <c r="Q7" s="672"/>
      <c r="R7" s="672"/>
      <c r="S7" s="672"/>
      <c r="T7" s="672"/>
    </row>
    <row r="8" spans="1:20" s="657" customFormat="1" ht="45">
      <c r="A8" s="859">
        <v>1</v>
      </c>
      <c r="B8" s="672"/>
      <c r="C8" s="672"/>
      <c r="D8" s="672"/>
      <c r="F8" s="771" t="str">
        <f>"2." &amp;mergeValue(A8)</f>
        <v>2.1</v>
      </c>
      <c r="G8" s="537" t="s">
        <v>534</v>
      </c>
      <c r="H8" s="769" t="str">
        <f>IF('Перечень тарифов'!R21="","наименование отсутствует","" &amp; 'Перечень тарифов'!R21 &amp; "")</f>
        <v>наименование отсутствует</v>
      </c>
      <c r="I8" s="733" t="s">
        <v>632</v>
      </c>
      <c r="J8" s="449"/>
      <c r="K8" s="672"/>
      <c r="L8" s="672"/>
      <c r="M8" s="672"/>
      <c r="N8" s="672"/>
      <c r="O8" s="672"/>
      <c r="P8" s="672"/>
      <c r="Q8" s="672"/>
      <c r="R8" s="672"/>
      <c r="S8" s="672"/>
      <c r="T8" s="672"/>
    </row>
    <row r="9" spans="1:20" s="657" customFormat="1" ht="22.5">
      <c r="A9" s="859"/>
      <c r="B9" s="672"/>
      <c r="C9" s="672"/>
      <c r="D9" s="672"/>
      <c r="F9" s="771" t="str">
        <f>"3." &amp;mergeValue(A9)</f>
        <v>3.1</v>
      </c>
      <c r="G9" s="537" t="s">
        <v>535</v>
      </c>
      <c r="H9" s="769" t="str">
        <f>IF('Перечень тарифов'!F21="","наименование отсутствует","" &amp; 'Перечень тарифов'!F21 &amp; "")</f>
        <v>Горячее водоснабжение</v>
      </c>
      <c r="I9" s="733" t="s">
        <v>630</v>
      </c>
      <c r="J9" s="449"/>
      <c r="K9" s="672"/>
      <c r="L9" s="672"/>
      <c r="M9" s="672"/>
      <c r="N9" s="672"/>
      <c r="O9" s="672"/>
      <c r="P9" s="672"/>
      <c r="Q9" s="672"/>
      <c r="R9" s="672"/>
      <c r="S9" s="672"/>
      <c r="T9" s="672"/>
    </row>
    <row r="10" spans="1:20" s="657" customFormat="1" ht="22.5">
      <c r="A10" s="859"/>
      <c r="B10" s="672"/>
      <c r="C10" s="672"/>
      <c r="D10" s="672"/>
      <c r="F10" s="771" t="str">
        <f>"4."&amp;mergeValue(A10)</f>
        <v>4.1</v>
      </c>
      <c r="G10" s="537" t="s">
        <v>536</v>
      </c>
      <c r="H10" s="774" t="s">
        <v>489</v>
      </c>
      <c r="I10" s="733"/>
      <c r="J10" s="449"/>
      <c r="K10" s="672"/>
      <c r="L10" s="672"/>
      <c r="M10" s="672"/>
      <c r="N10" s="672"/>
      <c r="O10" s="672"/>
      <c r="P10" s="672"/>
      <c r="Q10" s="672"/>
      <c r="R10" s="672"/>
      <c r="S10" s="672"/>
      <c r="T10" s="672"/>
    </row>
    <row r="11" spans="1:20" s="657" customFormat="1" ht="18.75">
      <c r="A11" s="859"/>
      <c r="B11" s="859">
        <v>1</v>
      </c>
      <c r="C11" s="767"/>
      <c r="D11" s="767"/>
      <c r="F11" s="771" t="str">
        <f>"4."&amp;mergeValue(A11) &amp;"."&amp;mergeValue(B11)</f>
        <v>4.1.1</v>
      </c>
      <c r="G11" s="437" t="s">
        <v>634</v>
      </c>
      <c r="H11" s="769" t="str">
        <f>IF(region_name="","",region_name)</f>
        <v>Ульяновская область</v>
      </c>
      <c r="I11" s="733" t="s">
        <v>539</v>
      </c>
      <c r="J11" s="449"/>
      <c r="K11" s="672"/>
      <c r="L11" s="672"/>
      <c r="M11" s="672"/>
      <c r="N11" s="672"/>
      <c r="O11" s="672"/>
      <c r="P11" s="672"/>
      <c r="Q11" s="672"/>
      <c r="R11" s="672"/>
      <c r="S11" s="672"/>
      <c r="T11" s="672"/>
    </row>
    <row r="12" spans="1:20" s="657" customFormat="1" ht="22.5">
      <c r="A12" s="859"/>
      <c r="B12" s="859"/>
      <c r="C12" s="859">
        <v>1</v>
      </c>
      <c r="D12" s="767"/>
      <c r="F12" s="771" t="str">
        <f>"4."&amp;mergeValue(A12) &amp;"."&amp;mergeValue(B12)&amp;"."&amp;mergeValue(C12)</f>
        <v>4.1.1.1</v>
      </c>
      <c r="G12" s="458" t="s">
        <v>537</v>
      </c>
      <c r="H12" s="769" t="str">
        <f>IF(Территории!H13="","","" &amp; Территории!H13 &amp; "")</f>
        <v>город Димитровград</v>
      </c>
      <c r="I12" s="733" t="s">
        <v>540</v>
      </c>
      <c r="J12" s="449"/>
      <c r="K12" s="672"/>
      <c r="L12" s="672"/>
      <c r="M12" s="672"/>
      <c r="N12" s="672"/>
      <c r="O12" s="672"/>
      <c r="P12" s="672"/>
      <c r="Q12" s="672"/>
      <c r="R12" s="672"/>
      <c r="S12" s="672"/>
      <c r="T12" s="672"/>
    </row>
    <row r="13" spans="1:20" s="657" customFormat="1" ht="56.25">
      <c r="A13" s="859"/>
      <c r="B13" s="859"/>
      <c r="C13" s="859"/>
      <c r="D13" s="767">
        <v>1</v>
      </c>
      <c r="F13" s="771" t="str">
        <f>"4."&amp;mergeValue(A13) &amp;"."&amp;mergeValue(B13)&amp;"."&amp;mergeValue(C13)&amp;"."&amp;mergeValue(D13)</f>
        <v>4.1.1.1.1</v>
      </c>
      <c r="G13" s="540" t="s">
        <v>538</v>
      </c>
      <c r="H13" s="769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672"/>
      <c r="L13" s="672"/>
      <c r="M13" s="672"/>
      <c r="N13" s="672"/>
      <c r="O13" s="672"/>
      <c r="P13" s="672"/>
      <c r="Q13" s="672"/>
      <c r="R13" s="672"/>
      <c r="S13" s="672"/>
      <c r="T13" s="672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742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4" t="s">
        <v>635</v>
      </c>
      <c r="H15" s="854"/>
      <c r="I15" s="742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30" t="s">
        <v>57</v>
      </c>
      <c r="E7" s="930"/>
      <c r="F7" s="579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34" t="s">
        <v>58</v>
      </c>
      <c r="C2" s="934"/>
      <c r="D2" s="934"/>
      <c r="E2" s="580"/>
    </row>
    <row r="3" spans="2:5" ht="3" customHeight="1"/>
    <row r="4" spans="2:5" ht="21.75" customHeight="1" thickBot="1">
      <c r="B4" s="785" t="s">
        <v>1</v>
      </c>
      <c r="C4" s="785" t="s">
        <v>93</v>
      </c>
      <c r="D4" s="785" t="s">
        <v>74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67"/>
  <sheetViews>
    <sheetView showGridLines="0" workbookViewId="0"/>
  </sheetViews>
  <sheetFormatPr defaultRowHeight="11.25"/>
  <sheetData>
    <row r="1" spans="1:1">
      <c r="A1" s="761">
        <f>IF('Форма 1.2 | Т-транс'!$O$22="",1,0)</f>
        <v>1</v>
      </c>
    </row>
    <row r="2" spans="1:1">
      <c r="A2" s="761">
        <f>IF('Форма 1.2 | Т-транс'!$R$23="",1,0)</f>
        <v>1</v>
      </c>
    </row>
    <row r="3" spans="1:1">
      <c r="A3" s="761">
        <f>IF('Форма 1.2 | Т-транс'!$T$23="",1,0)</f>
        <v>1</v>
      </c>
    </row>
    <row r="4" spans="1:1">
      <c r="A4" s="761">
        <f>IF('Форма 1.2 | Т-транс'!$S$23="",1,0)</f>
        <v>0</v>
      </c>
    </row>
    <row r="5" spans="1:1">
      <c r="A5" s="761">
        <f>IF('Форма 1.2 | Т-транс'!$U$23="",1,0)</f>
        <v>0</v>
      </c>
    </row>
    <row r="6" spans="1:1">
      <c r="A6" s="761">
        <f>IF('Форма 1.2 | Т-гор.вода'!$O$22="",1,0)</f>
        <v>0</v>
      </c>
    </row>
    <row r="7" spans="1:1">
      <c r="A7" s="761">
        <f>IF('Форма 1.2 | Т-гор.вода'!$Y$23="",1,0)</f>
        <v>0</v>
      </c>
    </row>
    <row r="8" spans="1:1">
      <c r="A8" s="761">
        <f>IF('Форма 1.2 | Т-гор.вода'!$AA$23="",1,0)</f>
        <v>0</v>
      </c>
    </row>
    <row r="9" spans="1:1">
      <c r="A9" s="761">
        <f>IF('Форма 1.2 | Т-гор.вода'!$Z$23="",1,0)</f>
        <v>0</v>
      </c>
    </row>
    <row r="10" spans="1:1">
      <c r="A10" s="761">
        <f>IF('Форма 1.2 | Т-гор.вода'!$AB$23="",1,0)</f>
        <v>0</v>
      </c>
    </row>
    <row r="11" spans="1:1">
      <c r="A11" s="761">
        <f>IF('Форма 1.3 | Т-подкл(инд)'!$M$22="",1,0)</f>
        <v>1</v>
      </c>
    </row>
    <row r="12" spans="1:1">
      <c r="A12" s="761">
        <f>IF('Форма 1.3 | Т-подкл(инд)'!$Q$22="",1,0)</f>
        <v>1</v>
      </c>
    </row>
    <row r="13" spans="1:1">
      <c r="A13" s="761">
        <f>IF('Форма 1.3 | Т-подкл(инд)'!$AD$22="",1,0)</f>
        <v>1</v>
      </c>
    </row>
    <row r="14" spans="1:1">
      <c r="A14" s="761">
        <f>IF('Форма 1.3 | Т-подкл(инд)'!$AE$22="",1,0)</f>
        <v>1</v>
      </c>
    </row>
    <row r="15" spans="1:1">
      <c r="A15" s="761">
        <f>IF('Форма 1.3 | Т-подкл(инд)'!$AF$22="",1,0)</f>
        <v>1</v>
      </c>
    </row>
    <row r="16" spans="1:1">
      <c r="A16" s="761">
        <f>IF('Форма 1.3 | Т-подкл(инд)'!$AG$22="",1,0)</f>
        <v>1</v>
      </c>
    </row>
    <row r="17" spans="1:1">
      <c r="A17" s="761">
        <f>IF('Форма 1.3 | Т-подкл(инд)'!$AH$22="",1,0)</f>
        <v>1</v>
      </c>
    </row>
    <row r="18" spans="1:1">
      <c r="A18" s="761">
        <f>IF('Форма 1.3 | Т-подкл(инд)'!$AJ$22="",1,0)</f>
        <v>1</v>
      </c>
    </row>
    <row r="19" spans="1:1">
      <c r="A19" s="761">
        <f>IF('Форма 1.3 | Т-подкл(инд)'!$N$22="",1,0)</f>
        <v>0</v>
      </c>
    </row>
    <row r="20" spans="1:1">
      <c r="A20" s="761">
        <f>IF('Форма 1.3 | Т-подкл(инд)'!$R$22="",1,0)</f>
        <v>0</v>
      </c>
    </row>
    <row r="21" spans="1:1">
      <c r="A21" s="761">
        <f>IF('Форма 1.3 | Т-подкл(инд)'!$V$22="",1,0)</f>
        <v>0</v>
      </c>
    </row>
    <row r="22" spans="1:1">
      <c r="A22" s="761">
        <f>IF('Форма 1.3 | Т-подкл(инд)'!$Z$22="",1,0)</f>
        <v>0</v>
      </c>
    </row>
    <row r="23" spans="1:1">
      <c r="A23" s="761">
        <f>IF('Форма 1.3 | Т-подкл(инд)'!$AI$22="",1,0)</f>
        <v>0</v>
      </c>
    </row>
    <row r="24" spans="1:1">
      <c r="A24" s="761">
        <f>IF('Форма 1.3 | Т-подкл(инд)'!$AK$22="",1,0)</f>
        <v>0</v>
      </c>
    </row>
    <row r="25" spans="1:1">
      <c r="A25" s="761">
        <f>IF('Форма 1.3 | Т-подкл'!$P$22="",1,0)</f>
        <v>1</v>
      </c>
    </row>
    <row r="26" spans="1:1">
      <c r="A26" s="761">
        <f>IF('Форма 1.3 | Т-подкл'!$AC$22="",1,0)</f>
        <v>1</v>
      </c>
    </row>
    <row r="27" spans="1:1">
      <c r="A27" s="761">
        <f>IF('Форма 1.3 | Т-подкл'!$AD$22="",1,0)</f>
        <v>1</v>
      </c>
    </row>
    <row r="28" spans="1:1">
      <c r="A28" s="761">
        <f>IF('Форма 1.3 | Т-подкл'!$AE$22="",1,0)</f>
        <v>1</v>
      </c>
    </row>
    <row r="29" spans="1:1">
      <c r="A29" s="761">
        <f>IF('Форма 1.3 | Т-подкл'!$AF$22="",1,0)</f>
        <v>1</v>
      </c>
    </row>
    <row r="30" spans="1:1">
      <c r="A30" s="761">
        <f>IF('Форма 1.3 | Т-подкл'!$AG$22="",1,0)</f>
        <v>1</v>
      </c>
    </row>
    <row r="31" spans="1:1">
      <c r="A31" s="761">
        <f>IF('Форма 1.3 | Т-подкл'!$AI$22="",1,0)</f>
        <v>1</v>
      </c>
    </row>
    <row r="32" spans="1:1">
      <c r="A32" s="761">
        <f>IF('Форма 1.3 | Т-подкл'!$Q$22="",1,0)</f>
        <v>0</v>
      </c>
    </row>
    <row r="33" spans="1:1">
      <c r="A33" s="761">
        <f>IF('Форма 1.3 | Т-подкл'!$U$22="",1,0)</f>
        <v>0</v>
      </c>
    </row>
    <row r="34" spans="1:1">
      <c r="A34" s="761">
        <f>IF('Форма 1.3 | Т-подкл'!$Y$22="",1,0)</f>
        <v>0</v>
      </c>
    </row>
    <row r="35" spans="1:1">
      <c r="A35" s="761">
        <f>IF('Форма 1.3 | Т-подкл'!$AH$22="",1,0)</f>
        <v>0</v>
      </c>
    </row>
    <row r="36" spans="1:1">
      <c r="A36" s="761">
        <f>IF('Форма 1.3 | Т-подкл'!$AJ$22="",1,0)</f>
        <v>0</v>
      </c>
    </row>
    <row r="37" spans="1:1">
      <c r="A37" s="761">
        <f>IF('Форма 1.8'!$E$12="",1,0)</f>
        <v>0</v>
      </c>
    </row>
    <row r="38" spans="1:1">
      <c r="A38" s="761">
        <f>IF('Форма 1.8'!$F$12="",1,0)</f>
        <v>0</v>
      </c>
    </row>
    <row r="39" spans="1:1">
      <c r="A39" s="761">
        <f>IF('Форма 1.9'!$G$11="",1,0)</f>
        <v>1</v>
      </c>
    </row>
    <row r="40" spans="1:1">
      <c r="A40" s="761">
        <f>IF('Форма 1.9'!$G$12="",1,0)</f>
        <v>1</v>
      </c>
    </row>
    <row r="41" spans="1:1">
      <c r="A41" s="761">
        <f>IF('Форма 1.9'!$H$12="",1,0)</f>
        <v>1</v>
      </c>
    </row>
    <row r="42" spans="1:1">
      <c r="A42" s="761">
        <f>IF('Форма 1.9'!$H$13="",1,0)</f>
        <v>1</v>
      </c>
    </row>
    <row r="43" spans="1:1">
      <c r="A43" s="761">
        <f>IF('Форма 1.9'!$E$15="",1,0)</f>
        <v>1</v>
      </c>
    </row>
    <row r="44" spans="1:1">
      <c r="A44" s="761">
        <f>IF('Форма 1.9'!$H$15="",1,0)</f>
        <v>1</v>
      </c>
    </row>
    <row r="45" spans="1:1">
      <c r="A45" s="761">
        <f>IF('Форма 1.9'!$G$18="",1,0)</f>
        <v>1</v>
      </c>
    </row>
    <row r="46" spans="1:1">
      <c r="A46" s="761">
        <f>IF('Форма 1.9'!$G$22="",1,0)</f>
        <v>1</v>
      </c>
    </row>
    <row r="47" spans="1:1">
      <c r="A47" s="761">
        <f>IF('Форма 1.9'!$G$25="",1,0)</f>
        <v>1</v>
      </c>
    </row>
    <row r="48" spans="1:1">
      <c r="A48" s="761">
        <f>IF('Форма 1.9'!$E$31="",1,0)</f>
        <v>1</v>
      </c>
    </row>
    <row r="49" spans="1:1">
      <c r="A49" s="761">
        <f>IF('Форма 1.9'!$H$31="",1,0)</f>
        <v>1</v>
      </c>
    </row>
    <row r="50" spans="1:1">
      <c r="A50" s="761">
        <f>IF('Форма 1.9'!$G$28="",1,0)</f>
        <v>1</v>
      </c>
    </row>
    <row r="51" spans="1:1">
      <c r="A51" s="761">
        <f>IF('Форма 1.0.2'!$E$12="",1,0)</f>
        <v>1</v>
      </c>
    </row>
    <row r="52" spans="1:1">
      <c r="A52" s="761">
        <f>IF('Форма 1.0.2'!$F$12="",1,0)</f>
        <v>1</v>
      </c>
    </row>
    <row r="53" spans="1:1">
      <c r="A53" s="761">
        <f>IF('Форма 1.0.2'!$G$12="",1,0)</f>
        <v>1</v>
      </c>
    </row>
    <row r="54" spans="1:1">
      <c r="A54" s="761">
        <f>IF('Форма 1.0.2'!$H$12="",1,0)</f>
        <v>1</v>
      </c>
    </row>
    <row r="55" spans="1:1">
      <c r="A55" s="761">
        <f>IF('Форма 1.0.2'!$I$12="",1,0)</f>
        <v>1</v>
      </c>
    </row>
    <row r="56" spans="1:1">
      <c r="A56" s="761">
        <f>IF('Форма 1.0.2'!$J$12="",1,0)</f>
        <v>1</v>
      </c>
    </row>
    <row r="57" spans="1:1">
      <c r="A57" s="761">
        <f>IF('Сведения об изменении'!$E$12="",1,0)</f>
        <v>1</v>
      </c>
    </row>
    <row r="58" spans="1:1">
      <c r="A58" s="763">
        <f>IF(Территории!$E$12="",1,0)</f>
        <v>0</v>
      </c>
    </row>
    <row r="59" spans="1:1">
      <c r="A59" s="763">
        <f>IF('Перечень тарифов'!$E$21="",1,0)</f>
        <v>0</v>
      </c>
    </row>
    <row r="60" spans="1:1">
      <c r="A60" s="763">
        <f>IF('Перечень тарифов'!$F$21="",1,0)</f>
        <v>0</v>
      </c>
    </row>
    <row r="61" spans="1:1">
      <c r="A61" s="763">
        <f>IF('Перечень тарифов'!$G$21="",1,0)</f>
        <v>0</v>
      </c>
    </row>
    <row r="62" spans="1:1">
      <c r="A62" s="763">
        <f>IF('Перечень тарифов'!$K$21="",1,0)</f>
        <v>0</v>
      </c>
    </row>
    <row r="63" spans="1:1">
      <c r="A63" s="763">
        <f>IF('Перечень тарифов'!$O$21="",1,0)</f>
        <v>0</v>
      </c>
    </row>
    <row r="64" spans="1:1">
      <c r="A64" s="763">
        <f>IF('Перечень тарифов'!$G$11="",1,0)</f>
        <v>0</v>
      </c>
    </row>
    <row r="65" spans="1:1">
      <c r="A65" s="763">
        <f>IF('Форма 1.2 | Т-гор.вода'!$Q$23="",1,0)</f>
        <v>0</v>
      </c>
    </row>
    <row r="66" spans="1:1">
      <c r="A66" s="763">
        <f>IF('Форма 1.2 | Т-гор.вода'!$R$23="",1,0)</f>
        <v>0</v>
      </c>
    </row>
    <row r="67" spans="1:1">
      <c r="A67" s="763">
        <f>IF('Форма 1.2 | Т-гор.вода'!$P$23="",1,0)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63"/>
  </cols>
  <sheetData>
    <row r="1" spans="1:3">
      <c r="A1" s="763" t="s">
        <v>552</v>
      </c>
      <c r="B1" s="763" t="s">
        <v>553</v>
      </c>
      <c r="C1" s="763" t="s">
        <v>69</v>
      </c>
    </row>
    <row r="2" spans="1:3">
      <c r="A2" s="763">
        <v>4189678</v>
      </c>
      <c r="B2" s="763" t="s">
        <v>1053</v>
      </c>
      <c r="C2" s="763" t="s">
        <v>1054</v>
      </c>
    </row>
    <row r="3" spans="1:3">
      <c r="A3" s="763">
        <v>4190415</v>
      </c>
      <c r="B3" s="763" t="s">
        <v>1055</v>
      </c>
      <c r="C3" s="763" t="s">
        <v>1054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2" t="s">
        <v>1221</v>
      </c>
    </row>
    <row r="4" spans="2:2">
      <c r="B4" s="472" t="s">
        <v>556</v>
      </c>
    </row>
    <row r="5" spans="2:2">
      <c r="B5" s="472" t="s">
        <v>557</v>
      </c>
    </row>
    <row r="6" spans="2:2">
      <c r="B6" s="472" t="s">
        <v>558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5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77">
        <v>44896.679097222222</v>
      </c>
      <c r="B2" s="11" t="s">
        <v>712</v>
      </c>
      <c r="C2" s="11" t="s">
        <v>473</v>
      </c>
    </row>
    <row r="3" spans="1:4">
      <c r="A3" s="777">
        <v>44896.679108796299</v>
      </c>
      <c r="B3" s="11" t="s">
        <v>713</v>
      </c>
      <c r="C3" s="11" t="s">
        <v>473</v>
      </c>
    </row>
    <row r="4" spans="1:4">
      <c r="A4" s="777">
        <v>44896.679826388892</v>
      </c>
      <c r="B4" s="11" t="s">
        <v>712</v>
      </c>
      <c r="C4" s="11" t="s">
        <v>473</v>
      </c>
    </row>
    <row r="5" spans="1:4">
      <c r="A5" s="777">
        <v>44896.679837962962</v>
      </c>
      <c r="B5" s="11" t="s">
        <v>713</v>
      </c>
      <c r="C5" s="11" t="s">
        <v>473</v>
      </c>
    </row>
    <row r="6" spans="1:4">
      <c r="A6" s="777">
        <v>44896.680856481478</v>
      </c>
      <c r="B6" s="11" t="s">
        <v>712</v>
      </c>
      <c r="C6" s="11" t="s">
        <v>473</v>
      </c>
    </row>
    <row r="7" spans="1:4">
      <c r="A7" s="777">
        <v>44896.680868055555</v>
      </c>
      <c r="B7" s="11" t="s">
        <v>713</v>
      </c>
      <c r="C7" s="11" t="s">
        <v>473</v>
      </c>
    </row>
    <row r="8" spans="1:4">
      <c r="A8" s="777">
        <v>45581.493981481479</v>
      </c>
      <c r="B8" s="11" t="s">
        <v>712</v>
      </c>
      <c r="C8" s="11" t="s">
        <v>473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63"/>
    <col min="2" max="2" width="65.28515625" style="763" customWidth="1"/>
    <col min="3" max="3" width="41" style="763" customWidth="1"/>
    <col min="4" max="16384" width="9.140625" style="763"/>
  </cols>
  <sheetData>
    <row r="1" spans="1:2">
      <c r="A1" s="763" t="s">
        <v>332</v>
      </c>
      <c r="B1" s="763" t="s">
        <v>333</v>
      </c>
    </row>
    <row r="2" spans="1:2">
      <c r="A2" s="763">
        <v>4213767</v>
      </c>
      <c r="B2" s="763" t="s">
        <v>663</v>
      </c>
    </row>
    <row r="3" spans="1:2">
      <c r="A3" s="763">
        <v>4213768</v>
      </c>
      <c r="B3" s="763" t="s">
        <v>662</v>
      </c>
    </row>
    <row r="4" spans="1:2">
      <c r="A4" s="763">
        <v>4213769</v>
      </c>
      <c r="B4" s="763" t="s">
        <v>665</v>
      </c>
    </row>
    <row r="5" spans="1:2">
      <c r="A5" s="763">
        <v>4213770</v>
      </c>
      <c r="B5" s="763" t="s">
        <v>664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63"/>
    <col min="2" max="2" width="65.28515625" style="763" customWidth="1"/>
    <col min="3" max="3" width="41" style="763" customWidth="1"/>
    <col min="4" max="16384" width="9.140625" style="763"/>
  </cols>
  <sheetData>
    <row r="1" spans="1:2">
      <c r="A1" s="763" t="s">
        <v>332</v>
      </c>
      <c r="B1" s="763" t="s">
        <v>334</v>
      </c>
    </row>
    <row r="2" spans="1:2">
      <c r="A2" s="763">
        <v>4189706</v>
      </c>
      <c r="B2" s="763" t="s">
        <v>1050</v>
      </c>
    </row>
    <row r="3" spans="1:2">
      <c r="A3" s="763">
        <v>4189705</v>
      </c>
      <c r="B3" s="763" t="s">
        <v>1051</v>
      </c>
    </row>
    <row r="4" spans="1:2">
      <c r="A4" s="763">
        <v>4189707</v>
      </c>
      <c r="B4" s="763" t="s">
        <v>1052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617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689</v>
      </c>
      <c r="B9" t="s">
        <v>460</v>
      </c>
    </row>
    <row r="10" spans="1:2">
      <c r="A10" t="s">
        <v>690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627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618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0" zoomScaleNormal="100" workbookViewId="0">
      <selection activeCell="F44" sqref="F44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6" customFormat="1" ht="3" customHeight="1">
      <c r="A1" s="504"/>
      <c r="B1" s="505"/>
      <c r="F1" s="506">
        <v>26360469</v>
      </c>
      <c r="G1" s="507"/>
      <c r="I1" s="507"/>
    </row>
    <row r="2" spans="1:12" s="17" customFormat="1" ht="14.25">
      <c r="A2" s="271"/>
      <c r="B2" s="89"/>
      <c r="E2" s="512" t="str">
        <f>"Код шаблона: " &amp; GetCode()</f>
        <v>Код шаблона: FAS.JKH.OPEN.INFO.PRICE.GVS</v>
      </c>
      <c r="F2" s="584"/>
      <c r="G2" s="511"/>
      <c r="H2" s="511"/>
      <c r="I2" s="511"/>
      <c r="J2" s="511"/>
      <c r="K2" s="511"/>
      <c r="L2" s="511"/>
    </row>
    <row r="3" spans="1:12" ht="14.25">
      <c r="E3" s="513" t="str">
        <f>"Версия " &amp; GetVersion()</f>
        <v>Версия 1.0.2</v>
      </c>
      <c r="F3" s="584"/>
      <c r="G3" s="42"/>
      <c r="H3" s="42"/>
      <c r="I3" s="42"/>
      <c r="J3" s="42"/>
      <c r="K3" s="42"/>
      <c r="L3" s="361"/>
    </row>
    <row r="4" spans="1:12" s="491" customFormat="1" ht="6">
      <c r="A4" s="485"/>
      <c r="B4" s="486"/>
      <c r="C4" s="487"/>
      <c r="D4" s="488"/>
      <c r="E4" s="508"/>
      <c r="F4" s="509"/>
      <c r="G4" s="510"/>
      <c r="I4" s="492"/>
    </row>
    <row r="5" spans="1:12" ht="22.5">
      <c r="D5" s="23"/>
      <c r="E5" s="806" t="s">
        <v>642</v>
      </c>
      <c r="F5" s="807"/>
      <c r="G5" s="575"/>
      <c r="J5" s="416"/>
    </row>
    <row r="6" spans="1:12" s="491" customFormat="1" ht="6">
      <c r="A6" s="485"/>
      <c r="B6" s="486"/>
      <c r="C6" s="487"/>
      <c r="D6" s="488"/>
      <c r="E6" s="493"/>
      <c r="F6" s="494"/>
      <c r="G6" s="495"/>
      <c r="I6" s="492"/>
    </row>
    <row r="7" spans="1:12" ht="27">
      <c r="D7" s="23"/>
      <c r="E7" s="24" t="s">
        <v>54</v>
      </c>
      <c r="F7" s="442" t="s">
        <v>96</v>
      </c>
      <c r="G7" s="503"/>
    </row>
    <row r="8" spans="1:12" s="491" customFormat="1" ht="6">
      <c r="A8" s="485"/>
      <c r="B8" s="486"/>
      <c r="C8" s="487"/>
      <c r="D8" s="488"/>
      <c r="E8" s="489"/>
      <c r="F8" s="490"/>
      <c r="G8" s="488"/>
      <c r="I8" s="492"/>
    </row>
    <row r="9" spans="1:12" ht="27">
      <c r="D9" s="23"/>
      <c r="E9" s="24" t="s">
        <v>511</v>
      </c>
      <c r="F9" s="466" t="s">
        <v>87</v>
      </c>
      <c r="G9" s="502"/>
    </row>
    <row r="10" spans="1:12" s="491" customFormat="1" ht="6">
      <c r="A10" s="496"/>
      <c r="B10" s="486"/>
      <c r="C10" s="487"/>
      <c r="D10" s="497"/>
      <c r="E10" s="493"/>
      <c r="F10" s="498"/>
      <c r="G10" s="499"/>
      <c r="I10" s="492"/>
    </row>
    <row r="11" spans="1:12" ht="27">
      <c r="A11" s="274"/>
      <c r="D11" s="23"/>
      <c r="E11" s="80" t="s">
        <v>509</v>
      </c>
      <c r="F11" s="778" t="s">
        <v>714</v>
      </c>
      <c r="G11" s="500"/>
    </row>
    <row r="12" spans="1:12" ht="27">
      <c r="D12" s="23"/>
      <c r="E12" s="80" t="s">
        <v>510</v>
      </c>
      <c r="F12" s="778" t="s">
        <v>1056</v>
      </c>
      <c r="G12" s="502"/>
    </row>
    <row r="13" spans="1:12" s="491" customFormat="1" ht="6">
      <c r="A13" s="496"/>
      <c r="B13" s="486"/>
      <c r="C13" s="487"/>
      <c r="D13" s="497"/>
      <c r="E13" s="493"/>
      <c r="F13" s="498"/>
      <c r="G13" s="499"/>
      <c r="I13" s="492"/>
    </row>
    <row r="14" spans="1:12" ht="27">
      <c r="D14" s="23"/>
      <c r="E14" s="80" t="s">
        <v>377</v>
      </c>
      <c r="F14" s="443" t="s">
        <v>44</v>
      </c>
      <c r="G14" s="502"/>
    </row>
    <row r="15" spans="1:12" ht="27" hidden="1">
      <c r="D15" s="23"/>
      <c r="E15" s="80" t="s">
        <v>301</v>
      </c>
      <c r="F15" s="445" t="s">
        <v>714</v>
      </c>
      <c r="G15" s="502"/>
    </row>
    <row r="16" spans="1:12" ht="27" hidden="1">
      <c r="D16" s="23"/>
      <c r="E16" s="80" t="s">
        <v>678</v>
      </c>
      <c r="F16" s="445"/>
      <c r="G16" s="502"/>
    </row>
    <row r="17" spans="1:9" ht="19.5">
      <c r="D17" s="23"/>
      <c r="E17" s="24"/>
      <c r="F17" s="587" t="s">
        <v>704</v>
      </c>
      <c r="G17" s="20"/>
    </row>
    <row r="18" spans="1:9" ht="27">
      <c r="D18" s="23"/>
      <c r="E18" s="80" t="s">
        <v>542</v>
      </c>
      <c r="F18" s="443" t="s">
        <v>1211</v>
      </c>
      <c r="G18" s="502"/>
    </row>
    <row r="19" spans="1:9" ht="27">
      <c r="D19" s="23"/>
      <c r="E19" s="80" t="s">
        <v>639</v>
      </c>
      <c r="F19" s="444" t="s">
        <v>1212</v>
      </c>
      <c r="G19" s="502"/>
    </row>
    <row r="20" spans="1:9" ht="27">
      <c r="D20" s="23"/>
      <c r="E20" s="80" t="s">
        <v>638</v>
      </c>
      <c r="F20" s="443" t="s">
        <v>1213</v>
      </c>
      <c r="G20" s="502"/>
    </row>
    <row r="21" spans="1:9" ht="27">
      <c r="D21" s="23"/>
      <c r="E21" s="80" t="s">
        <v>541</v>
      </c>
      <c r="F21" s="443" t="s">
        <v>1214</v>
      </c>
      <c r="G21" s="502"/>
    </row>
    <row r="22" spans="1:9" ht="19.5" hidden="1">
      <c r="D22" s="23"/>
      <c r="E22" s="24"/>
      <c r="F22" s="587" t="s">
        <v>705</v>
      </c>
      <c r="G22" s="20"/>
    </row>
    <row r="23" spans="1:9" ht="27" hidden="1">
      <c r="D23" s="23"/>
      <c r="E23" s="80" t="s">
        <v>710</v>
      </c>
      <c r="F23" s="447"/>
      <c r="G23" s="502"/>
    </row>
    <row r="24" spans="1:9" ht="27" hidden="1">
      <c r="D24" s="23"/>
      <c r="E24" s="80" t="s">
        <v>707</v>
      </c>
      <c r="F24" s="445"/>
      <c r="G24" s="502"/>
    </row>
    <row r="25" spans="1:9" ht="27" hidden="1">
      <c r="D25" s="23"/>
      <c r="E25" s="80" t="s">
        <v>706</v>
      </c>
      <c r="F25" s="447"/>
      <c r="G25" s="502"/>
    </row>
    <row r="26" spans="1:9" ht="27" hidden="1">
      <c r="D26" s="23"/>
      <c r="E26" s="80" t="s">
        <v>541</v>
      </c>
      <c r="F26" s="447"/>
      <c r="G26" s="502"/>
    </row>
    <row r="27" spans="1:9" s="491" customFormat="1" ht="35.1" customHeight="1">
      <c r="A27" s="496"/>
      <c r="B27" s="486"/>
      <c r="C27" s="487"/>
      <c r="D27" s="497"/>
      <c r="E27" s="493"/>
      <c r="F27" s="498"/>
      <c r="G27" s="499"/>
      <c r="I27" s="492"/>
    </row>
    <row r="28" spans="1:9" ht="27">
      <c r="D28" s="23"/>
      <c r="E28" s="80" t="s">
        <v>172</v>
      </c>
      <c r="F28" s="466" t="s">
        <v>87</v>
      </c>
      <c r="G28" s="502"/>
    </row>
    <row r="29" spans="1:9" ht="27">
      <c r="C29" s="27"/>
      <c r="D29" s="28"/>
      <c r="E29" s="29" t="s">
        <v>81</v>
      </c>
      <c r="F29" s="446" t="s">
        <v>1165</v>
      </c>
      <c r="G29" s="501"/>
    </row>
    <row r="30" spans="1:9" ht="27" hidden="1">
      <c r="C30" s="27"/>
      <c r="D30" s="28"/>
      <c r="E30" s="51" t="s">
        <v>205</v>
      </c>
      <c r="F30" s="447"/>
      <c r="G30" s="501"/>
    </row>
    <row r="31" spans="1:9" ht="27">
      <c r="C31" s="27"/>
      <c r="D31" s="28"/>
      <c r="E31" s="29" t="s">
        <v>55</v>
      </c>
      <c r="F31" s="446" t="s">
        <v>1166</v>
      </c>
      <c r="G31" s="501"/>
    </row>
    <row r="32" spans="1:9" ht="27">
      <c r="C32" s="27"/>
      <c r="D32" s="28"/>
      <c r="E32" s="29" t="s">
        <v>56</v>
      </c>
      <c r="F32" s="446" t="s">
        <v>1108</v>
      </c>
      <c r="G32" s="501"/>
      <c r="H32" s="30"/>
    </row>
    <row r="33" spans="1:9" s="491" customFormat="1" ht="6">
      <c r="A33" s="496"/>
      <c r="B33" s="486"/>
      <c r="C33" s="487"/>
      <c r="D33" s="497"/>
      <c r="E33" s="493"/>
      <c r="F33" s="498"/>
      <c r="G33" s="499"/>
      <c r="I33" s="492"/>
    </row>
    <row r="34" spans="1:9" ht="27">
      <c r="A34" s="273"/>
      <c r="D34" s="25"/>
      <c r="E34" s="80" t="s">
        <v>245</v>
      </c>
      <c r="F34" s="448" t="s">
        <v>206</v>
      </c>
      <c r="G34" s="500"/>
    </row>
    <row r="35" spans="1:9" s="491" customFormat="1" ht="6">
      <c r="A35" s="485"/>
      <c r="B35" s="486"/>
      <c r="C35" s="487"/>
      <c r="D35" s="488"/>
      <c r="E35" s="489"/>
      <c r="F35" s="490"/>
      <c r="G35" s="488"/>
      <c r="I35" s="492"/>
    </row>
    <row r="36" spans="1:9" ht="27">
      <c r="B36" s="238"/>
      <c r="D36" s="23"/>
      <c r="E36" s="80" t="s">
        <v>643</v>
      </c>
      <c r="F36" s="466" t="s">
        <v>87</v>
      </c>
      <c r="G36" s="502"/>
      <c r="I36" s="18"/>
    </row>
    <row r="37" spans="1:9" s="491" customFormat="1" ht="6">
      <c r="A37" s="496"/>
      <c r="B37" s="486"/>
      <c r="C37" s="487"/>
      <c r="D37" s="497"/>
      <c r="E37" s="493"/>
      <c r="F37" s="498"/>
      <c r="G37" s="499"/>
      <c r="I37" s="492"/>
    </row>
    <row r="38" spans="1:9" ht="27">
      <c r="A38" s="275"/>
      <c r="B38" s="91"/>
      <c r="D38" s="32"/>
      <c r="E38" s="31" t="s">
        <v>586</v>
      </c>
      <c r="F38" s="443" t="s">
        <v>1215</v>
      </c>
      <c r="G38" s="500"/>
    </row>
    <row r="39" spans="1:9" ht="27">
      <c r="A39" s="275"/>
      <c r="B39" s="91"/>
      <c r="D39" s="32"/>
      <c r="E39" s="40" t="s">
        <v>587</v>
      </c>
      <c r="F39" s="443" t="s">
        <v>1216</v>
      </c>
      <c r="G39" s="500"/>
    </row>
    <row r="40" spans="1:9" ht="19.5">
      <c r="D40" s="23"/>
      <c r="E40" s="24"/>
      <c r="F40" s="587" t="s">
        <v>619</v>
      </c>
      <c r="G40" s="20"/>
    </row>
    <row r="41" spans="1:9" ht="27">
      <c r="A41" s="275"/>
      <c r="D41" s="20"/>
      <c r="E41" s="585" t="s">
        <v>89</v>
      </c>
      <c r="F41" s="591" t="s">
        <v>1217</v>
      </c>
      <c r="G41" s="500"/>
    </row>
    <row r="42" spans="1:9" ht="27">
      <c r="A42" s="275"/>
      <c r="B42" s="91"/>
      <c r="D42" s="32"/>
      <c r="E42" s="585" t="s">
        <v>90</v>
      </c>
      <c r="F42" s="591" t="s">
        <v>1218</v>
      </c>
      <c r="G42" s="500"/>
    </row>
    <row r="43" spans="1:9" ht="27">
      <c r="A43" s="275"/>
      <c r="B43" s="91"/>
      <c r="D43" s="32"/>
      <c r="E43" s="585" t="s">
        <v>620</v>
      </c>
      <c r="F43" s="591" t="s">
        <v>1219</v>
      </c>
      <c r="G43" s="500"/>
    </row>
    <row r="44" spans="1:9" ht="27">
      <c r="D44" s="23"/>
      <c r="E44" s="586" t="s">
        <v>621</v>
      </c>
      <c r="F44" s="591" t="s">
        <v>1220</v>
      </c>
      <c r="G44" s="502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08"/>
      <c r="F52" s="808"/>
      <c r="G52" s="808"/>
      <c r="H52" s="808"/>
      <c r="I52" s="808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43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1049</v>
      </c>
      <c r="B1" s="4" t="s">
        <v>1057</v>
      </c>
      <c r="C1" s="4" t="s">
        <v>1058</v>
      </c>
      <c r="D1" s="4" t="s">
        <v>1059</v>
      </c>
      <c r="E1" s="4" t="s">
        <v>1060</v>
      </c>
      <c r="F1" s="4" t="s">
        <v>1061</v>
      </c>
      <c r="G1" s="4" t="s">
        <v>1062</v>
      </c>
      <c r="H1" s="4" t="s">
        <v>1063</v>
      </c>
      <c r="I1" s="4" t="s">
        <v>1064</v>
      </c>
    </row>
    <row r="2" spans="1:10">
      <c r="A2" s="4">
        <v>1</v>
      </c>
      <c r="B2" s="4" t="s">
        <v>1065</v>
      </c>
      <c r="C2" s="4" t="s">
        <v>96</v>
      </c>
      <c r="E2" s="4" t="s">
        <v>1225</v>
      </c>
      <c r="F2" s="4" t="s">
        <v>1226</v>
      </c>
      <c r="G2" s="4" t="s">
        <v>1077</v>
      </c>
      <c r="J2" s="4" t="s">
        <v>1210</v>
      </c>
    </row>
    <row r="3" spans="1:10">
      <c r="A3" s="4">
        <v>2</v>
      </c>
      <c r="B3" s="4" t="s">
        <v>1065</v>
      </c>
      <c r="C3" s="4" t="s">
        <v>96</v>
      </c>
      <c r="D3" s="4" t="s">
        <v>1066</v>
      </c>
      <c r="E3" s="4" t="s">
        <v>1067</v>
      </c>
      <c r="F3" s="4" t="s">
        <v>1068</v>
      </c>
      <c r="G3" s="4" t="s">
        <v>1069</v>
      </c>
      <c r="J3" s="4" t="s">
        <v>1210</v>
      </c>
    </row>
    <row r="4" spans="1:10">
      <c r="A4" s="4">
        <v>3</v>
      </c>
      <c r="B4" s="4" t="s">
        <v>1065</v>
      </c>
      <c r="C4" s="4" t="s">
        <v>96</v>
      </c>
      <c r="D4" s="4" t="s">
        <v>1070</v>
      </c>
      <c r="E4" s="4" t="s">
        <v>1071</v>
      </c>
      <c r="F4" s="4" t="s">
        <v>1072</v>
      </c>
      <c r="G4" s="4" t="s">
        <v>1073</v>
      </c>
      <c r="J4" s="4" t="s">
        <v>1210</v>
      </c>
    </row>
    <row r="5" spans="1:10">
      <c r="A5" s="4">
        <v>4</v>
      </c>
      <c r="B5" s="4" t="s">
        <v>1065</v>
      </c>
      <c r="C5" s="4" t="s">
        <v>96</v>
      </c>
      <c r="D5" s="4" t="s">
        <v>1074</v>
      </c>
      <c r="E5" s="4" t="s">
        <v>1075</v>
      </c>
      <c r="F5" s="4" t="s">
        <v>1076</v>
      </c>
      <c r="G5" s="4" t="s">
        <v>1077</v>
      </c>
      <c r="J5" s="4" t="s">
        <v>1210</v>
      </c>
    </row>
    <row r="6" spans="1:10">
      <c r="A6" s="4">
        <v>5</v>
      </c>
      <c r="B6" s="4" t="s">
        <v>1065</v>
      </c>
      <c r="C6" s="4" t="s">
        <v>96</v>
      </c>
      <c r="D6" s="4" t="s">
        <v>1078</v>
      </c>
      <c r="E6" s="4" t="s">
        <v>1079</v>
      </c>
      <c r="F6" s="4" t="s">
        <v>1080</v>
      </c>
      <c r="G6" s="4" t="s">
        <v>1081</v>
      </c>
      <c r="J6" s="4" t="s">
        <v>1210</v>
      </c>
    </row>
    <row r="7" spans="1:10">
      <c r="A7" s="4">
        <v>6</v>
      </c>
      <c r="B7" s="4" t="s">
        <v>1065</v>
      </c>
      <c r="C7" s="4" t="s">
        <v>96</v>
      </c>
      <c r="D7" s="4" t="s">
        <v>1082</v>
      </c>
      <c r="E7" s="4" t="s">
        <v>1083</v>
      </c>
      <c r="F7" s="4" t="s">
        <v>1084</v>
      </c>
      <c r="G7" s="4" t="s">
        <v>1085</v>
      </c>
      <c r="J7" s="4" t="s">
        <v>1210</v>
      </c>
    </row>
    <row r="8" spans="1:10">
      <c r="A8" s="4">
        <v>7</v>
      </c>
      <c r="B8" s="4" t="s">
        <v>1065</v>
      </c>
      <c r="C8" s="4" t="s">
        <v>96</v>
      </c>
      <c r="D8" s="4" t="s">
        <v>1086</v>
      </c>
      <c r="E8" s="4" t="s">
        <v>1087</v>
      </c>
      <c r="F8" s="4" t="s">
        <v>1088</v>
      </c>
      <c r="G8" s="4" t="s">
        <v>1089</v>
      </c>
      <c r="J8" s="4" t="s">
        <v>1210</v>
      </c>
    </row>
    <row r="9" spans="1:10">
      <c r="A9" s="4">
        <v>8</v>
      </c>
      <c r="B9" s="4" t="s">
        <v>1065</v>
      </c>
      <c r="C9" s="4" t="s">
        <v>96</v>
      </c>
      <c r="D9" s="4" t="s">
        <v>1090</v>
      </c>
      <c r="E9" s="4" t="s">
        <v>1091</v>
      </c>
      <c r="F9" s="4" t="s">
        <v>1092</v>
      </c>
      <c r="G9" s="4" t="s">
        <v>1093</v>
      </c>
      <c r="J9" s="4" t="s">
        <v>1210</v>
      </c>
    </row>
    <row r="10" spans="1:10">
      <c r="A10" s="4">
        <v>9</v>
      </c>
      <c r="B10" s="4" t="s">
        <v>1065</v>
      </c>
      <c r="C10" s="4" t="s">
        <v>96</v>
      </c>
      <c r="D10" s="4" t="s">
        <v>1094</v>
      </c>
      <c r="E10" s="4" t="s">
        <v>1095</v>
      </c>
      <c r="F10" s="4" t="s">
        <v>1096</v>
      </c>
      <c r="G10" s="4" t="s">
        <v>1097</v>
      </c>
      <c r="J10" s="4" t="s">
        <v>1210</v>
      </c>
    </row>
    <row r="11" spans="1:10">
      <c r="A11" s="4">
        <v>10</v>
      </c>
      <c r="B11" s="4" t="s">
        <v>1065</v>
      </c>
      <c r="C11" s="4" t="s">
        <v>96</v>
      </c>
      <c r="D11" s="4" t="s">
        <v>1098</v>
      </c>
      <c r="E11" s="4" t="s">
        <v>1099</v>
      </c>
      <c r="F11" s="4" t="s">
        <v>1100</v>
      </c>
      <c r="G11" s="4" t="s">
        <v>1097</v>
      </c>
      <c r="J11" s="4" t="s">
        <v>1210</v>
      </c>
    </row>
    <row r="12" spans="1:10">
      <c r="A12" s="4">
        <v>11</v>
      </c>
      <c r="B12" s="4" t="s">
        <v>1065</v>
      </c>
      <c r="C12" s="4" t="s">
        <v>96</v>
      </c>
      <c r="D12" s="4" t="s">
        <v>1101</v>
      </c>
      <c r="E12" s="4" t="s">
        <v>1102</v>
      </c>
      <c r="F12" s="4" t="s">
        <v>1103</v>
      </c>
      <c r="G12" s="4" t="s">
        <v>1104</v>
      </c>
      <c r="J12" s="4" t="s">
        <v>1210</v>
      </c>
    </row>
    <row r="13" spans="1:10">
      <c r="A13" s="4">
        <v>12</v>
      </c>
      <c r="B13" s="4" t="s">
        <v>1065</v>
      </c>
      <c r="C13" s="4" t="s">
        <v>96</v>
      </c>
      <c r="D13" s="4" t="s">
        <v>1105</v>
      </c>
      <c r="E13" s="4" t="s">
        <v>1106</v>
      </c>
      <c r="F13" s="4" t="s">
        <v>1107</v>
      </c>
      <c r="G13" s="4" t="s">
        <v>1108</v>
      </c>
      <c r="H13" s="4" t="s">
        <v>1109</v>
      </c>
      <c r="J13" s="4" t="s">
        <v>1210</v>
      </c>
    </row>
    <row r="14" spans="1:10">
      <c r="A14" s="4">
        <v>13</v>
      </c>
      <c r="B14" s="4" t="s">
        <v>1065</v>
      </c>
      <c r="C14" s="4" t="s">
        <v>96</v>
      </c>
      <c r="D14" s="4" t="s">
        <v>1110</v>
      </c>
      <c r="E14" s="4" t="s">
        <v>1111</v>
      </c>
      <c r="F14" s="4" t="s">
        <v>1112</v>
      </c>
      <c r="G14" s="4" t="s">
        <v>1108</v>
      </c>
      <c r="J14" s="4" t="s">
        <v>1210</v>
      </c>
    </row>
    <row r="15" spans="1:10">
      <c r="A15" s="4">
        <v>14</v>
      </c>
      <c r="B15" s="4" t="s">
        <v>1065</v>
      </c>
      <c r="C15" s="4" t="s">
        <v>96</v>
      </c>
      <c r="D15" s="4" t="s">
        <v>1113</v>
      </c>
      <c r="E15" s="4" t="s">
        <v>1114</v>
      </c>
      <c r="F15" s="4" t="s">
        <v>1115</v>
      </c>
      <c r="G15" s="4" t="s">
        <v>1085</v>
      </c>
      <c r="H15" s="4" t="s">
        <v>1116</v>
      </c>
      <c r="J15" s="4" t="s">
        <v>1210</v>
      </c>
    </row>
    <row r="16" spans="1:10">
      <c r="A16" s="4">
        <v>15</v>
      </c>
      <c r="B16" s="4" t="s">
        <v>1065</v>
      </c>
      <c r="C16" s="4" t="s">
        <v>96</v>
      </c>
      <c r="D16" s="4" t="s">
        <v>1117</v>
      </c>
      <c r="E16" s="4" t="s">
        <v>1118</v>
      </c>
      <c r="F16" s="4" t="s">
        <v>1119</v>
      </c>
      <c r="G16" s="4" t="s">
        <v>1104</v>
      </c>
      <c r="I16" s="4" t="s">
        <v>1227</v>
      </c>
      <c r="J16" s="4" t="s">
        <v>1210</v>
      </c>
    </row>
    <row r="17" spans="1:10">
      <c r="A17" s="4">
        <v>16</v>
      </c>
      <c r="B17" s="4" t="s">
        <v>1065</v>
      </c>
      <c r="C17" s="4" t="s">
        <v>96</v>
      </c>
      <c r="D17" s="4" t="s">
        <v>1120</v>
      </c>
      <c r="E17" s="4" t="s">
        <v>1121</v>
      </c>
      <c r="F17" s="4" t="s">
        <v>1122</v>
      </c>
      <c r="G17" s="4" t="s">
        <v>1123</v>
      </c>
      <c r="J17" s="4" t="s">
        <v>1210</v>
      </c>
    </row>
    <row r="18" spans="1:10">
      <c r="A18" s="4">
        <v>17</v>
      </c>
      <c r="B18" s="4" t="s">
        <v>1065</v>
      </c>
      <c r="C18" s="4" t="s">
        <v>96</v>
      </c>
      <c r="D18" s="4" t="s">
        <v>1124</v>
      </c>
      <c r="E18" s="4" t="s">
        <v>1125</v>
      </c>
      <c r="F18" s="4" t="s">
        <v>1126</v>
      </c>
      <c r="G18" s="4" t="s">
        <v>1081</v>
      </c>
      <c r="J18" s="4" t="s">
        <v>1210</v>
      </c>
    </row>
    <row r="19" spans="1:10">
      <c r="A19" s="4">
        <v>18</v>
      </c>
      <c r="B19" s="4" t="s">
        <v>1065</v>
      </c>
      <c r="C19" s="4" t="s">
        <v>96</v>
      </c>
      <c r="D19" s="4" t="s">
        <v>1127</v>
      </c>
      <c r="E19" s="4" t="s">
        <v>1128</v>
      </c>
      <c r="F19" s="4" t="s">
        <v>1129</v>
      </c>
      <c r="G19" s="4" t="s">
        <v>1077</v>
      </c>
      <c r="H19" s="4" t="s">
        <v>1130</v>
      </c>
      <c r="J19" s="4" t="s">
        <v>1210</v>
      </c>
    </row>
    <row r="20" spans="1:10">
      <c r="A20" s="4">
        <v>19</v>
      </c>
      <c r="B20" s="4" t="s">
        <v>1065</v>
      </c>
      <c r="C20" s="4" t="s">
        <v>96</v>
      </c>
      <c r="D20" s="4" t="s">
        <v>1228</v>
      </c>
      <c r="E20" s="4" t="s">
        <v>1229</v>
      </c>
      <c r="F20" s="4" t="s">
        <v>1230</v>
      </c>
      <c r="G20" s="4" t="s">
        <v>1108</v>
      </c>
      <c r="J20" s="4" t="s">
        <v>1210</v>
      </c>
    </row>
    <row r="21" spans="1:10">
      <c r="A21" s="4">
        <v>20</v>
      </c>
      <c r="B21" s="4" t="s">
        <v>1065</v>
      </c>
      <c r="C21" s="4" t="s">
        <v>96</v>
      </c>
      <c r="D21" s="4" t="s">
        <v>1131</v>
      </c>
      <c r="E21" s="4" t="s">
        <v>1132</v>
      </c>
      <c r="F21" s="4" t="s">
        <v>1133</v>
      </c>
      <c r="G21" s="4" t="s">
        <v>1085</v>
      </c>
      <c r="J21" s="4" t="s">
        <v>1210</v>
      </c>
    </row>
    <row r="22" spans="1:10">
      <c r="A22" s="4">
        <v>21</v>
      </c>
      <c r="B22" s="4" t="s">
        <v>1065</v>
      </c>
      <c r="C22" s="4" t="s">
        <v>96</v>
      </c>
      <c r="D22" s="4" t="s">
        <v>1134</v>
      </c>
      <c r="E22" s="4" t="s">
        <v>1135</v>
      </c>
      <c r="F22" s="4" t="s">
        <v>1136</v>
      </c>
      <c r="G22" s="4" t="s">
        <v>1108</v>
      </c>
      <c r="J22" s="4" t="s">
        <v>1210</v>
      </c>
    </row>
    <row r="23" spans="1:10">
      <c r="A23" s="4">
        <v>22</v>
      </c>
      <c r="B23" s="4" t="s">
        <v>1065</v>
      </c>
      <c r="C23" s="4" t="s">
        <v>96</v>
      </c>
      <c r="D23" s="4" t="s">
        <v>1137</v>
      </c>
      <c r="E23" s="4" t="s">
        <v>1138</v>
      </c>
      <c r="F23" s="4" t="s">
        <v>1139</v>
      </c>
      <c r="G23" s="4" t="s">
        <v>1108</v>
      </c>
      <c r="J23" s="4" t="s">
        <v>1210</v>
      </c>
    </row>
    <row r="24" spans="1:10">
      <c r="A24" s="4">
        <v>23</v>
      </c>
      <c r="B24" s="4" t="s">
        <v>1065</v>
      </c>
      <c r="C24" s="4" t="s">
        <v>96</v>
      </c>
      <c r="D24" s="4" t="s">
        <v>1140</v>
      </c>
      <c r="E24" s="4" t="s">
        <v>1141</v>
      </c>
      <c r="F24" s="4" t="s">
        <v>1142</v>
      </c>
      <c r="G24" s="4" t="s">
        <v>1143</v>
      </c>
      <c r="J24" s="4" t="s">
        <v>1210</v>
      </c>
    </row>
    <row r="25" spans="1:10">
      <c r="A25" s="4">
        <v>24</v>
      </c>
      <c r="B25" s="4" t="s">
        <v>1065</v>
      </c>
      <c r="C25" s="4" t="s">
        <v>96</v>
      </c>
      <c r="D25" s="4" t="s">
        <v>1144</v>
      </c>
      <c r="E25" s="4" t="s">
        <v>1145</v>
      </c>
      <c r="F25" s="4" t="s">
        <v>1146</v>
      </c>
      <c r="G25" s="4" t="s">
        <v>1147</v>
      </c>
      <c r="H25" s="4" t="s">
        <v>1148</v>
      </c>
      <c r="J25" s="4" t="s">
        <v>1210</v>
      </c>
    </row>
    <row r="26" spans="1:10">
      <c r="A26" s="4">
        <v>25</v>
      </c>
      <c r="B26" s="4" t="s">
        <v>1065</v>
      </c>
      <c r="C26" s="4" t="s">
        <v>96</v>
      </c>
      <c r="D26" s="4" t="s">
        <v>1149</v>
      </c>
      <c r="E26" s="4" t="s">
        <v>1150</v>
      </c>
      <c r="F26" s="4" t="s">
        <v>1151</v>
      </c>
      <c r="G26" s="4" t="s">
        <v>1152</v>
      </c>
      <c r="J26" s="4" t="s">
        <v>1210</v>
      </c>
    </row>
    <row r="27" spans="1:10">
      <c r="A27" s="4">
        <v>26</v>
      </c>
      <c r="B27" s="4" t="s">
        <v>1065</v>
      </c>
      <c r="C27" s="4" t="s">
        <v>96</v>
      </c>
      <c r="D27" s="4" t="s">
        <v>1153</v>
      </c>
      <c r="E27" s="4" t="s">
        <v>1154</v>
      </c>
      <c r="F27" s="4" t="s">
        <v>1155</v>
      </c>
      <c r="G27" s="4" t="s">
        <v>1156</v>
      </c>
      <c r="I27" s="4" t="s">
        <v>1231</v>
      </c>
      <c r="J27" s="4" t="s">
        <v>1210</v>
      </c>
    </row>
    <row r="28" spans="1:10">
      <c r="A28" s="4">
        <v>27</v>
      </c>
      <c r="B28" s="4" t="s">
        <v>1065</v>
      </c>
      <c r="C28" s="4" t="s">
        <v>96</v>
      </c>
      <c r="D28" s="4" t="s">
        <v>1157</v>
      </c>
      <c r="E28" s="4" t="s">
        <v>1158</v>
      </c>
      <c r="F28" s="4" t="s">
        <v>1159</v>
      </c>
      <c r="G28" s="4" t="s">
        <v>1160</v>
      </c>
      <c r="J28" s="4" t="s">
        <v>1210</v>
      </c>
    </row>
    <row r="29" spans="1:10">
      <c r="A29" s="4">
        <v>28</v>
      </c>
      <c r="B29" s="4" t="s">
        <v>1065</v>
      </c>
      <c r="C29" s="4" t="s">
        <v>96</v>
      </c>
      <c r="D29" s="4" t="s">
        <v>1161</v>
      </c>
      <c r="E29" s="4" t="s">
        <v>1162</v>
      </c>
      <c r="F29" s="4" t="s">
        <v>1163</v>
      </c>
      <c r="G29" s="4" t="s">
        <v>1143</v>
      </c>
      <c r="I29" s="4" t="s">
        <v>1232</v>
      </c>
      <c r="J29" s="4" t="s">
        <v>1210</v>
      </c>
    </row>
    <row r="30" spans="1:10">
      <c r="A30" s="4">
        <v>29</v>
      </c>
      <c r="B30" s="4" t="s">
        <v>1065</v>
      </c>
      <c r="C30" s="4" t="s">
        <v>96</v>
      </c>
      <c r="D30" s="4" t="s">
        <v>1164</v>
      </c>
      <c r="E30" s="4" t="s">
        <v>1165</v>
      </c>
      <c r="F30" s="4" t="s">
        <v>1166</v>
      </c>
      <c r="G30" s="4" t="s">
        <v>1108</v>
      </c>
      <c r="J30" s="4" t="s">
        <v>1210</v>
      </c>
    </row>
    <row r="31" spans="1:10">
      <c r="A31" s="4">
        <v>30</v>
      </c>
      <c r="B31" s="4" t="s">
        <v>1065</v>
      </c>
      <c r="C31" s="4" t="s">
        <v>96</v>
      </c>
      <c r="D31" s="4" t="s">
        <v>1167</v>
      </c>
      <c r="E31" s="4" t="s">
        <v>1168</v>
      </c>
      <c r="F31" s="4" t="s">
        <v>1169</v>
      </c>
      <c r="G31" s="4" t="s">
        <v>1085</v>
      </c>
      <c r="J31" s="4" t="s">
        <v>1210</v>
      </c>
    </row>
    <row r="32" spans="1:10">
      <c r="A32" s="4">
        <v>31</v>
      </c>
      <c r="B32" s="4" t="s">
        <v>1065</v>
      </c>
      <c r="C32" s="4" t="s">
        <v>96</v>
      </c>
      <c r="D32" s="4" t="s">
        <v>1170</v>
      </c>
      <c r="E32" s="4" t="s">
        <v>1171</v>
      </c>
      <c r="F32" s="4" t="s">
        <v>1172</v>
      </c>
      <c r="G32" s="4" t="s">
        <v>1077</v>
      </c>
      <c r="J32" s="4" t="s">
        <v>1210</v>
      </c>
    </row>
    <row r="33" spans="1:10">
      <c r="A33" s="4">
        <v>32</v>
      </c>
      <c r="B33" s="4" t="s">
        <v>1065</v>
      </c>
      <c r="C33" s="4" t="s">
        <v>96</v>
      </c>
      <c r="D33" s="4" t="s">
        <v>1173</v>
      </c>
      <c r="E33" s="4" t="s">
        <v>1174</v>
      </c>
      <c r="F33" s="4" t="s">
        <v>1175</v>
      </c>
      <c r="G33" s="4" t="s">
        <v>1156</v>
      </c>
      <c r="J33" s="4" t="s">
        <v>1210</v>
      </c>
    </row>
    <row r="34" spans="1:10">
      <c r="A34" s="4">
        <v>33</v>
      </c>
      <c r="B34" s="4" t="s">
        <v>1065</v>
      </c>
      <c r="C34" s="4" t="s">
        <v>96</v>
      </c>
      <c r="D34" s="4" t="s">
        <v>1176</v>
      </c>
      <c r="E34" s="4" t="s">
        <v>1177</v>
      </c>
      <c r="F34" s="4" t="s">
        <v>1178</v>
      </c>
      <c r="G34" s="4" t="s">
        <v>1156</v>
      </c>
      <c r="J34" s="4" t="s">
        <v>1210</v>
      </c>
    </row>
    <row r="35" spans="1:10">
      <c r="A35" s="4">
        <v>34</v>
      </c>
      <c r="B35" s="4" t="s">
        <v>1065</v>
      </c>
      <c r="C35" s="4" t="s">
        <v>96</v>
      </c>
      <c r="D35" s="4" t="s">
        <v>1179</v>
      </c>
      <c r="E35" s="4" t="s">
        <v>1180</v>
      </c>
      <c r="F35" s="4" t="s">
        <v>1181</v>
      </c>
      <c r="G35" s="4" t="s">
        <v>1108</v>
      </c>
      <c r="J35" s="4" t="s">
        <v>1210</v>
      </c>
    </row>
    <row r="36" spans="1:10">
      <c r="A36" s="4">
        <v>35</v>
      </c>
      <c r="B36" s="4" t="s">
        <v>1065</v>
      </c>
      <c r="C36" s="4" t="s">
        <v>96</v>
      </c>
      <c r="D36" s="4" t="s">
        <v>1182</v>
      </c>
      <c r="E36" s="4" t="s">
        <v>1183</v>
      </c>
      <c r="F36" s="4" t="s">
        <v>1184</v>
      </c>
      <c r="G36" s="4" t="s">
        <v>1185</v>
      </c>
      <c r="H36" s="4" t="s">
        <v>1186</v>
      </c>
      <c r="J36" s="4" t="s">
        <v>1210</v>
      </c>
    </row>
    <row r="37" spans="1:10">
      <c r="A37" s="4">
        <v>36</v>
      </c>
      <c r="B37" s="4" t="s">
        <v>1065</v>
      </c>
      <c r="C37" s="4" t="s">
        <v>96</v>
      </c>
      <c r="D37" s="4" t="s">
        <v>1187</v>
      </c>
      <c r="E37" s="4" t="s">
        <v>1188</v>
      </c>
      <c r="F37" s="4" t="s">
        <v>1189</v>
      </c>
      <c r="G37" s="4" t="s">
        <v>1143</v>
      </c>
      <c r="J37" s="4" t="s">
        <v>1210</v>
      </c>
    </row>
    <row r="38" spans="1:10">
      <c r="A38" s="4">
        <v>37</v>
      </c>
      <c r="B38" s="4" t="s">
        <v>1065</v>
      </c>
      <c r="C38" s="4" t="s">
        <v>96</v>
      </c>
      <c r="D38" s="4" t="s">
        <v>1190</v>
      </c>
      <c r="E38" s="4" t="s">
        <v>1191</v>
      </c>
      <c r="F38" s="4" t="s">
        <v>1192</v>
      </c>
      <c r="G38" s="4" t="s">
        <v>1077</v>
      </c>
      <c r="J38" s="4" t="s">
        <v>1210</v>
      </c>
    </row>
    <row r="39" spans="1:10">
      <c r="A39" s="4">
        <v>38</v>
      </c>
      <c r="B39" s="4" t="s">
        <v>1065</v>
      </c>
      <c r="C39" s="4" t="s">
        <v>96</v>
      </c>
      <c r="D39" s="4" t="s">
        <v>1193</v>
      </c>
      <c r="E39" s="4" t="s">
        <v>1194</v>
      </c>
      <c r="F39" s="4" t="s">
        <v>1195</v>
      </c>
      <c r="G39" s="4" t="s">
        <v>1081</v>
      </c>
      <c r="J39" s="4" t="s">
        <v>1210</v>
      </c>
    </row>
    <row r="40" spans="1:10">
      <c r="A40" s="4">
        <v>39</v>
      </c>
      <c r="B40" s="4" t="s">
        <v>1065</v>
      </c>
      <c r="C40" s="4" t="s">
        <v>96</v>
      </c>
      <c r="D40" s="4" t="s">
        <v>1196</v>
      </c>
      <c r="E40" s="4" t="s">
        <v>1197</v>
      </c>
      <c r="F40" s="4" t="s">
        <v>1198</v>
      </c>
      <c r="G40" s="4" t="s">
        <v>1073</v>
      </c>
      <c r="J40" s="4" t="s">
        <v>1210</v>
      </c>
    </row>
    <row r="41" spans="1:10">
      <c r="A41" s="4">
        <v>40</v>
      </c>
      <c r="B41" s="4" t="s">
        <v>1065</v>
      </c>
      <c r="C41" s="4" t="s">
        <v>96</v>
      </c>
      <c r="D41" s="4" t="s">
        <v>1199</v>
      </c>
      <c r="E41" s="4" t="s">
        <v>1200</v>
      </c>
      <c r="F41" s="4" t="s">
        <v>1201</v>
      </c>
      <c r="G41" s="4" t="s">
        <v>1077</v>
      </c>
      <c r="J41" s="4" t="s">
        <v>1210</v>
      </c>
    </row>
    <row r="42" spans="1:10">
      <c r="A42" s="4">
        <v>41</v>
      </c>
      <c r="B42" s="4" t="s">
        <v>1065</v>
      </c>
      <c r="C42" s="4" t="s">
        <v>96</v>
      </c>
      <c r="D42" s="4" t="s">
        <v>1202</v>
      </c>
      <c r="E42" s="4" t="s">
        <v>1203</v>
      </c>
      <c r="F42" s="4" t="s">
        <v>1204</v>
      </c>
      <c r="G42" s="4" t="s">
        <v>1205</v>
      </c>
      <c r="J42" s="4" t="s">
        <v>1210</v>
      </c>
    </row>
    <row r="43" spans="1:10">
      <c r="A43" s="4">
        <v>42</v>
      </c>
      <c r="B43" s="4" t="s">
        <v>1065</v>
      </c>
      <c r="C43" s="4" t="s">
        <v>96</v>
      </c>
      <c r="D43" s="4" t="s">
        <v>1206</v>
      </c>
      <c r="E43" s="4" t="s">
        <v>1207</v>
      </c>
      <c r="F43" s="4" t="s">
        <v>1208</v>
      </c>
      <c r="G43" s="4" t="s">
        <v>1209</v>
      </c>
      <c r="J43" s="4" t="s">
        <v>1210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68"/>
  <sheetViews>
    <sheetView showGridLines="0" zoomScaleNormal="100" workbookViewId="0"/>
  </sheetViews>
  <sheetFormatPr defaultRowHeight="11.25"/>
  <cols>
    <col min="1" max="1" width="9.140625" style="700"/>
  </cols>
  <sheetData>
    <row r="1" spans="1:4">
      <c r="A1" s="700" t="s">
        <v>1049</v>
      </c>
      <c r="B1" t="s">
        <v>554</v>
      </c>
      <c r="C1" t="s">
        <v>555</v>
      </c>
      <c r="D1" t="s">
        <v>1048</v>
      </c>
    </row>
    <row r="2" spans="1:4">
      <c r="A2" s="700">
        <v>1</v>
      </c>
      <c r="B2" t="s">
        <v>715</v>
      </c>
      <c r="C2" t="s">
        <v>715</v>
      </c>
      <c r="D2" t="s">
        <v>716</v>
      </c>
    </row>
    <row r="3" spans="1:4">
      <c r="A3" s="700">
        <v>2</v>
      </c>
      <c r="B3" t="s">
        <v>715</v>
      </c>
      <c r="C3" t="s">
        <v>717</v>
      </c>
      <c r="D3" t="s">
        <v>718</v>
      </c>
    </row>
    <row r="4" spans="1:4">
      <c r="A4" s="700">
        <v>3</v>
      </c>
      <c r="B4" t="s">
        <v>715</v>
      </c>
      <c r="C4" t="s">
        <v>719</v>
      </c>
      <c r="D4" t="s">
        <v>720</v>
      </c>
    </row>
    <row r="5" spans="1:4">
      <c r="A5" s="700">
        <v>4</v>
      </c>
      <c r="B5" t="s">
        <v>715</v>
      </c>
      <c r="C5" t="s">
        <v>721</v>
      </c>
      <c r="D5" t="s">
        <v>722</v>
      </c>
    </row>
    <row r="6" spans="1:4">
      <c r="A6" s="700">
        <v>5</v>
      </c>
      <c r="B6" t="s">
        <v>715</v>
      </c>
      <c r="C6" t="s">
        <v>723</v>
      </c>
      <c r="D6" t="s">
        <v>724</v>
      </c>
    </row>
    <row r="7" spans="1:4">
      <c r="A7" s="700">
        <v>6</v>
      </c>
      <c r="B7" t="s">
        <v>715</v>
      </c>
      <c r="C7" t="s">
        <v>725</v>
      </c>
      <c r="D7" t="s">
        <v>726</v>
      </c>
    </row>
    <row r="8" spans="1:4">
      <c r="A8" s="700">
        <v>7</v>
      </c>
      <c r="B8" t="s">
        <v>727</v>
      </c>
      <c r="C8" t="s">
        <v>727</v>
      </c>
      <c r="D8" t="s">
        <v>728</v>
      </c>
    </row>
    <row r="9" spans="1:4">
      <c r="A9" s="700">
        <v>8</v>
      </c>
      <c r="B9" t="s">
        <v>727</v>
      </c>
      <c r="C9" t="s">
        <v>729</v>
      </c>
      <c r="D9" t="s">
        <v>730</v>
      </c>
    </row>
    <row r="10" spans="1:4">
      <c r="A10" s="700">
        <v>9</v>
      </c>
      <c r="B10" t="s">
        <v>727</v>
      </c>
      <c r="C10" t="s">
        <v>731</v>
      </c>
      <c r="D10" t="s">
        <v>732</v>
      </c>
    </row>
    <row r="11" spans="1:4">
      <c r="A11" s="700">
        <v>10</v>
      </c>
      <c r="B11" t="s">
        <v>727</v>
      </c>
      <c r="C11" t="s">
        <v>733</v>
      </c>
      <c r="D11" t="s">
        <v>734</v>
      </c>
    </row>
    <row r="12" spans="1:4">
      <c r="A12" s="700">
        <v>11</v>
      </c>
      <c r="B12" t="s">
        <v>727</v>
      </c>
      <c r="C12" t="s">
        <v>735</v>
      </c>
      <c r="D12" t="s">
        <v>736</v>
      </c>
    </row>
    <row r="13" spans="1:4">
      <c r="A13" s="700">
        <v>12</v>
      </c>
      <c r="B13" t="s">
        <v>727</v>
      </c>
      <c r="C13" t="s">
        <v>737</v>
      </c>
      <c r="D13" t="s">
        <v>738</v>
      </c>
    </row>
    <row r="14" spans="1:4">
      <c r="A14" s="700">
        <v>13</v>
      </c>
      <c r="B14" t="s">
        <v>727</v>
      </c>
      <c r="C14" t="s">
        <v>739</v>
      </c>
      <c r="D14" t="s">
        <v>740</v>
      </c>
    </row>
    <row r="15" spans="1:4">
      <c r="A15" s="700">
        <v>14</v>
      </c>
      <c r="B15" t="s">
        <v>727</v>
      </c>
      <c r="C15" t="s">
        <v>741</v>
      </c>
      <c r="D15" t="s">
        <v>742</v>
      </c>
    </row>
    <row r="16" spans="1:4">
      <c r="A16" s="700">
        <v>15</v>
      </c>
      <c r="B16" t="s">
        <v>727</v>
      </c>
      <c r="C16" t="s">
        <v>743</v>
      </c>
      <c r="D16" t="s">
        <v>744</v>
      </c>
    </row>
    <row r="17" spans="1:4">
      <c r="A17" s="700">
        <v>16</v>
      </c>
      <c r="B17" t="s">
        <v>727</v>
      </c>
      <c r="C17" t="s">
        <v>745</v>
      </c>
      <c r="D17" t="s">
        <v>746</v>
      </c>
    </row>
    <row r="18" spans="1:4">
      <c r="A18" s="700">
        <v>17</v>
      </c>
      <c r="B18" t="s">
        <v>747</v>
      </c>
      <c r="C18" t="s">
        <v>749</v>
      </c>
      <c r="D18" t="s">
        <v>750</v>
      </c>
    </row>
    <row r="19" spans="1:4">
      <c r="A19" s="700">
        <v>18</v>
      </c>
      <c r="B19" t="s">
        <v>747</v>
      </c>
      <c r="C19" t="s">
        <v>747</v>
      </c>
      <c r="D19" t="s">
        <v>748</v>
      </c>
    </row>
    <row r="20" spans="1:4">
      <c r="A20" s="700">
        <v>19</v>
      </c>
      <c r="B20" t="s">
        <v>747</v>
      </c>
      <c r="C20" t="s">
        <v>751</v>
      </c>
      <c r="D20" t="s">
        <v>752</v>
      </c>
    </row>
    <row r="21" spans="1:4">
      <c r="A21" s="700">
        <v>20</v>
      </c>
      <c r="B21" t="s">
        <v>747</v>
      </c>
      <c r="C21" t="s">
        <v>753</v>
      </c>
      <c r="D21" t="s">
        <v>754</v>
      </c>
    </row>
    <row r="22" spans="1:4">
      <c r="A22" s="700">
        <v>21</v>
      </c>
      <c r="B22" t="s">
        <v>747</v>
      </c>
      <c r="C22" t="s">
        <v>755</v>
      </c>
      <c r="D22" t="s">
        <v>756</v>
      </c>
    </row>
    <row r="23" spans="1:4">
      <c r="A23" s="700">
        <v>22</v>
      </c>
      <c r="B23" t="s">
        <v>747</v>
      </c>
      <c r="C23" t="s">
        <v>757</v>
      </c>
      <c r="D23" t="s">
        <v>758</v>
      </c>
    </row>
    <row r="24" spans="1:4">
      <c r="A24" s="700">
        <v>23</v>
      </c>
      <c r="B24" t="s">
        <v>747</v>
      </c>
      <c r="C24" t="s">
        <v>759</v>
      </c>
      <c r="D24" t="s">
        <v>760</v>
      </c>
    </row>
    <row r="25" spans="1:4">
      <c r="A25" s="700">
        <v>24</v>
      </c>
      <c r="B25" t="s">
        <v>761</v>
      </c>
      <c r="C25" t="s">
        <v>763</v>
      </c>
      <c r="D25" t="s">
        <v>764</v>
      </c>
    </row>
    <row r="26" spans="1:4">
      <c r="A26" s="700">
        <v>25</v>
      </c>
      <c r="B26" t="s">
        <v>761</v>
      </c>
      <c r="C26" t="s">
        <v>765</v>
      </c>
      <c r="D26" t="s">
        <v>766</v>
      </c>
    </row>
    <row r="27" spans="1:4">
      <c r="A27" s="700">
        <v>26</v>
      </c>
      <c r="B27" t="s">
        <v>761</v>
      </c>
      <c r="C27" t="s">
        <v>761</v>
      </c>
      <c r="D27" t="s">
        <v>762</v>
      </c>
    </row>
    <row r="28" spans="1:4">
      <c r="A28" s="700">
        <v>27</v>
      </c>
      <c r="B28" t="s">
        <v>761</v>
      </c>
      <c r="C28" t="s">
        <v>767</v>
      </c>
      <c r="D28" t="s">
        <v>768</v>
      </c>
    </row>
    <row r="29" spans="1:4">
      <c r="A29" s="700">
        <v>28</v>
      </c>
      <c r="B29" t="s">
        <v>761</v>
      </c>
      <c r="C29" t="s">
        <v>769</v>
      </c>
      <c r="D29" t="s">
        <v>770</v>
      </c>
    </row>
    <row r="30" spans="1:4">
      <c r="A30" s="700">
        <v>29</v>
      </c>
      <c r="B30" t="s">
        <v>761</v>
      </c>
      <c r="C30" t="s">
        <v>771</v>
      </c>
      <c r="D30" t="s">
        <v>772</v>
      </c>
    </row>
    <row r="31" spans="1:4">
      <c r="A31" s="700">
        <v>30</v>
      </c>
      <c r="B31" t="s">
        <v>761</v>
      </c>
      <c r="C31" t="s">
        <v>773</v>
      </c>
      <c r="D31" t="s">
        <v>774</v>
      </c>
    </row>
    <row r="32" spans="1:4">
      <c r="A32" s="700">
        <v>31</v>
      </c>
      <c r="B32" t="s">
        <v>761</v>
      </c>
      <c r="C32" t="s">
        <v>775</v>
      </c>
      <c r="D32" t="s">
        <v>776</v>
      </c>
    </row>
    <row r="33" spans="1:4">
      <c r="A33" s="700">
        <v>32</v>
      </c>
      <c r="B33" t="s">
        <v>761</v>
      </c>
      <c r="C33" t="s">
        <v>777</v>
      </c>
      <c r="D33" t="s">
        <v>778</v>
      </c>
    </row>
    <row r="34" spans="1:4">
      <c r="A34" s="700">
        <v>33</v>
      </c>
      <c r="B34" t="s">
        <v>779</v>
      </c>
      <c r="C34" t="s">
        <v>781</v>
      </c>
      <c r="D34" t="s">
        <v>782</v>
      </c>
    </row>
    <row r="35" spans="1:4">
      <c r="A35" s="700">
        <v>34</v>
      </c>
      <c r="B35" t="s">
        <v>779</v>
      </c>
      <c r="C35" t="s">
        <v>783</v>
      </c>
      <c r="D35" t="s">
        <v>784</v>
      </c>
    </row>
    <row r="36" spans="1:4">
      <c r="A36" s="700">
        <v>35</v>
      </c>
      <c r="B36" t="s">
        <v>779</v>
      </c>
      <c r="C36" t="s">
        <v>785</v>
      </c>
      <c r="D36" t="s">
        <v>786</v>
      </c>
    </row>
    <row r="37" spans="1:4">
      <c r="A37" s="700">
        <v>36</v>
      </c>
      <c r="B37" t="s">
        <v>779</v>
      </c>
      <c r="C37" t="s">
        <v>779</v>
      </c>
      <c r="D37" t="s">
        <v>780</v>
      </c>
    </row>
    <row r="38" spans="1:4">
      <c r="A38" s="700">
        <v>37</v>
      </c>
      <c r="B38" t="s">
        <v>779</v>
      </c>
      <c r="C38" t="s">
        <v>787</v>
      </c>
      <c r="D38" t="s">
        <v>788</v>
      </c>
    </row>
    <row r="39" spans="1:4">
      <c r="A39" s="700">
        <v>38</v>
      </c>
      <c r="B39" t="s">
        <v>779</v>
      </c>
      <c r="C39" t="s">
        <v>789</v>
      </c>
      <c r="D39" t="s">
        <v>790</v>
      </c>
    </row>
    <row r="40" spans="1:4">
      <c r="A40" s="700">
        <v>39</v>
      </c>
      <c r="B40" t="s">
        <v>779</v>
      </c>
      <c r="C40" t="s">
        <v>791</v>
      </c>
      <c r="D40" t="s">
        <v>792</v>
      </c>
    </row>
    <row r="41" spans="1:4">
      <c r="A41" s="700">
        <v>40</v>
      </c>
      <c r="B41" t="s">
        <v>779</v>
      </c>
      <c r="C41" t="s">
        <v>793</v>
      </c>
      <c r="D41" t="s">
        <v>794</v>
      </c>
    </row>
    <row r="42" spans="1:4">
      <c r="A42" s="700">
        <v>41</v>
      </c>
      <c r="B42" t="s">
        <v>779</v>
      </c>
      <c r="C42" t="s">
        <v>795</v>
      </c>
      <c r="D42" t="s">
        <v>796</v>
      </c>
    </row>
    <row r="43" spans="1:4">
      <c r="A43" s="700">
        <v>42</v>
      </c>
      <c r="B43" t="s">
        <v>797</v>
      </c>
      <c r="C43" t="s">
        <v>799</v>
      </c>
      <c r="D43" t="s">
        <v>800</v>
      </c>
    </row>
    <row r="44" spans="1:4">
      <c r="A44" s="700">
        <v>43</v>
      </c>
      <c r="B44" t="s">
        <v>797</v>
      </c>
      <c r="C44" t="s">
        <v>801</v>
      </c>
      <c r="D44" t="s">
        <v>802</v>
      </c>
    </row>
    <row r="45" spans="1:4">
      <c r="A45" s="700">
        <v>44</v>
      </c>
      <c r="B45" t="s">
        <v>797</v>
      </c>
      <c r="C45" t="s">
        <v>803</v>
      </c>
      <c r="D45" t="s">
        <v>804</v>
      </c>
    </row>
    <row r="46" spans="1:4">
      <c r="A46" s="700">
        <v>45</v>
      </c>
      <c r="B46" t="s">
        <v>797</v>
      </c>
      <c r="C46" t="s">
        <v>797</v>
      </c>
      <c r="D46" t="s">
        <v>798</v>
      </c>
    </row>
    <row r="47" spans="1:4">
      <c r="A47" s="700">
        <v>46</v>
      </c>
      <c r="B47" t="s">
        <v>797</v>
      </c>
      <c r="C47" t="s">
        <v>805</v>
      </c>
      <c r="D47" t="s">
        <v>806</v>
      </c>
    </row>
    <row r="48" spans="1:4">
      <c r="A48" s="700">
        <v>47</v>
      </c>
      <c r="B48" t="s">
        <v>797</v>
      </c>
      <c r="C48" t="s">
        <v>807</v>
      </c>
      <c r="D48" t="s">
        <v>808</v>
      </c>
    </row>
    <row r="49" spans="1:4">
      <c r="A49" s="700">
        <v>48</v>
      </c>
      <c r="B49" t="s">
        <v>797</v>
      </c>
      <c r="C49" t="s">
        <v>809</v>
      </c>
      <c r="D49" t="s">
        <v>810</v>
      </c>
    </row>
    <row r="50" spans="1:4">
      <c r="A50" s="700">
        <v>49</v>
      </c>
      <c r="B50" t="s">
        <v>811</v>
      </c>
      <c r="C50" t="s">
        <v>813</v>
      </c>
      <c r="D50" t="s">
        <v>814</v>
      </c>
    </row>
    <row r="51" spans="1:4">
      <c r="A51" s="700">
        <v>50</v>
      </c>
      <c r="B51" t="s">
        <v>811</v>
      </c>
      <c r="C51" t="s">
        <v>815</v>
      </c>
      <c r="D51" t="s">
        <v>816</v>
      </c>
    </row>
    <row r="52" spans="1:4">
      <c r="A52" s="700">
        <v>51</v>
      </c>
      <c r="B52" t="s">
        <v>811</v>
      </c>
      <c r="C52" t="s">
        <v>817</v>
      </c>
      <c r="D52" t="s">
        <v>818</v>
      </c>
    </row>
    <row r="53" spans="1:4">
      <c r="A53" s="700">
        <v>52</v>
      </c>
      <c r="B53" t="s">
        <v>811</v>
      </c>
      <c r="C53" t="s">
        <v>819</v>
      </c>
      <c r="D53" t="s">
        <v>820</v>
      </c>
    </row>
    <row r="54" spans="1:4">
      <c r="A54" s="700">
        <v>53</v>
      </c>
      <c r="B54" t="s">
        <v>811</v>
      </c>
      <c r="C54" t="s">
        <v>811</v>
      </c>
      <c r="D54" t="s">
        <v>812</v>
      </c>
    </row>
    <row r="55" spans="1:4">
      <c r="A55" s="700">
        <v>54</v>
      </c>
      <c r="B55" t="s">
        <v>811</v>
      </c>
      <c r="C55" t="s">
        <v>821</v>
      </c>
      <c r="D55" t="s">
        <v>822</v>
      </c>
    </row>
    <row r="56" spans="1:4">
      <c r="A56" s="700">
        <v>55</v>
      </c>
      <c r="B56" t="s">
        <v>811</v>
      </c>
      <c r="C56" t="s">
        <v>823</v>
      </c>
      <c r="D56" t="s">
        <v>824</v>
      </c>
    </row>
    <row r="57" spans="1:4">
      <c r="A57" s="700">
        <v>56</v>
      </c>
      <c r="B57" t="s">
        <v>811</v>
      </c>
      <c r="C57" t="s">
        <v>825</v>
      </c>
      <c r="D57" t="s">
        <v>826</v>
      </c>
    </row>
    <row r="58" spans="1:4">
      <c r="A58" s="700">
        <v>57</v>
      </c>
      <c r="B58" t="s">
        <v>827</v>
      </c>
      <c r="C58" t="s">
        <v>829</v>
      </c>
      <c r="D58" t="s">
        <v>830</v>
      </c>
    </row>
    <row r="59" spans="1:4">
      <c r="A59" s="700">
        <v>58</v>
      </c>
      <c r="B59" t="s">
        <v>827</v>
      </c>
      <c r="C59" t="s">
        <v>827</v>
      </c>
      <c r="D59" t="s">
        <v>828</v>
      </c>
    </row>
    <row r="60" spans="1:4">
      <c r="A60" s="700">
        <v>59</v>
      </c>
      <c r="B60" t="s">
        <v>827</v>
      </c>
      <c r="C60" t="s">
        <v>831</v>
      </c>
      <c r="D60" t="s">
        <v>832</v>
      </c>
    </row>
    <row r="61" spans="1:4">
      <c r="A61" s="700">
        <v>60</v>
      </c>
      <c r="B61" t="s">
        <v>827</v>
      </c>
      <c r="C61" t="s">
        <v>833</v>
      </c>
      <c r="D61" t="s">
        <v>834</v>
      </c>
    </row>
    <row r="62" spans="1:4">
      <c r="A62" s="700">
        <v>61</v>
      </c>
      <c r="B62" t="s">
        <v>827</v>
      </c>
      <c r="C62" t="s">
        <v>835</v>
      </c>
      <c r="D62" t="s">
        <v>836</v>
      </c>
    </row>
    <row r="63" spans="1:4">
      <c r="A63" s="700">
        <v>62</v>
      </c>
      <c r="B63" t="s">
        <v>827</v>
      </c>
      <c r="C63" t="s">
        <v>837</v>
      </c>
      <c r="D63" t="s">
        <v>838</v>
      </c>
    </row>
    <row r="64" spans="1:4">
      <c r="A64" s="700">
        <v>63</v>
      </c>
      <c r="B64" t="s">
        <v>827</v>
      </c>
      <c r="C64" t="s">
        <v>839</v>
      </c>
      <c r="D64" t="s">
        <v>840</v>
      </c>
    </row>
    <row r="65" spans="1:4">
      <c r="A65" s="700">
        <v>64</v>
      </c>
      <c r="B65" t="s">
        <v>827</v>
      </c>
      <c r="C65" t="s">
        <v>841</v>
      </c>
      <c r="D65" t="s">
        <v>842</v>
      </c>
    </row>
    <row r="66" spans="1:4">
      <c r="A66" s="700">
        <v>65</v>
      </c>
      <c r="B66" t="s">
        <v>827</v>
      </c>
      <c r="C66" t="s">
        <v>843</v>
      </c>
      <c r="D66" t="s">
        <v>844</v>
      </c>
    </row>
    <row r="67" spans="1:4">
      <c r="A67" s="700">
        <v>66</v>
      </c>
      <c r="B67" t="s">
        <v>845</v>
      </c>
      <c r="C67" t="s">
        <v>847</v>
      </c>
      <c r="D67" t="s">
        <v>848</v>
      </c>
    </row>
    <row r="68" spans="1:4">
      <c r="A68" s="700">
        <v>67</v>
      </c>
      <c r="B68" t="s">
        <v>845</v>
      </c>
      <c r="C68" t="s">
        <v>849</v>
      </c>
      <c r="D68" t="s">
        <v>850</v>
      </c>
    </row>
    <row r="69" spans="1:4">
      <c r="A69" s="700">
        <v>68</v>
      </c>
      <c r="B69" t="s">
        <v>845</v>
      </c>
      <c r="C69" t="s">
        <v>851</v>
      </c>
      <c r="D69" t="s">
        <v>852</v>
      </c>
    </row>
    <row r="70" spans="1:4">
      <c r="A70" s="700">
        <v>69</v>
      </c>
      <c r="B70" t="s">
        <v>845</v>
      </c>
      <c r="C70" t="s">
        <v>853</v>
      </c>
      <c r="D70" t="s">
        <v>854</v>
      </c>
    </row>
    <row r="71" spans="1:4">
      <c r="A71" s="700">
        <v>70</v>
      </c>
      <c r="B71" t="s">
        <v>845</v>
      </c>
      <c r="C71" t="s">
        <v>845</v>
      </c>
      <c r="D71" t="s">
        <v>846</v>
      </c>
    </row>
    <row r="72" spans="1:4">
      <c r="A72" s="700">
        <v>71</v>
      </c>
      <c r="B72" t="s">
        <v>845</v>
      </c>
      <c r="C72" t="s">
        <v>855</v>
      </c>
      <c r="D72" t="s">
        <v>856</v>
      </c>
    </row>
    <row r="73" spans="1:4">
      <c r="A73" s="700">
        <v>72</v>
      </c>
      <c r="B73" t="s">
        <v>845</v>
      </c>
      <c r="C73" t="s">
        <v>857</v>
      </c>
      <c r="D73" t="s">
        <v>858</v>
      </c>
    </row>
    <row r="74" spans="1:4">
      <c r="A74" s="700">
        <v>73</v>
      </c>
      <c r="B74" t="s">
        <v>845</v>
      </c>
      <c r="C74" t="s">
        <v>859</v>
      </c>
      <c r="D74" t="s">
        <v>860</v>
      </c>
    </row>
    <row r="75" spans="1:4">
      <c r="A75" s="700">
        <v>74</v>
      </c>
      <c r="B75" t="s">
        <v>845</v>
      </c>
      <c r="C75" t="s">
        <v>861</v>
      </c>
      <c r="D75" t="s">
        <v>862</v>
      </c>
    </row>
    <row r="76" spans="1:4">
      <c r="A76" s="700">
        <v>75</v>
      </c>
      <c r="B76" t="s">
        <v>845</v>
      </c>
      <c r="C76" t="s">
        <v>863</v>
      </c>
      <c r="D76" t="s">
        <v>864</v>
      </c>
    </row>
    <row r="77" spans="1:4">
      <c r="A77" s="700">
        <v>76</v>
      </c>
      <c r="B77" t="s">
        <v>865</v>
      </c>
      <c r="C77" t="s">
        <v>867</v>
      </c>
      <c r="D77" t="s">
        <v>868</v>
      </c>
    </row>
    <row r="78" spans="1:4">
      <c r="A78" s="700">
        <v>77</v>
      </c>
      <c r="B78" t="s">
        <v>865</v>
      </c>
      <c r="C78" t="s">
        <v>865</v>
      </c>
      <c r="D78" t="s">
        <v>866</v>
      </c>
    </row>
    <row r="79" spans="1:4">
      <c r="A79" s="700">
        <v>78</v>
      </c>
      <c r="B79" t="s">
        <v>865</v>
      </c>
      <c r="C79" t="s">
        <v>869</v>
      </c>
      <c r="D79" t="s">
        <v>870</v>
      </c>
    </row>
    <row r="80" spans="1:4">
      <c r="A80" s="700">
        <v>79</v>
      </c>
      <c r="B80" t="s">
        <v>865</v>
      </c>
      <c r="C80" t="s">
        <v>871</v>
      </c>
      <c r="D80" t="s">
        <v>872</v>
      </c>
    </row>
    <row r="81" spans="1:4">
      <c r="A81" s="700">
        <v>80</v>
      </c>
      <c r="B81" t="s">
        <v>865</v>
      </c>
      <c r="C81" t="s">
        <v>873</v>
      </c>
      <c r="D81" t="s">
        <v>874</v>
      </c>
    </row>
    <row r="82" spans="1:4">
      <c r="A82" s="700">
        <v>81</v>
      </c>
      <c r="B82" t="s">
        <v>865</v>
      </c>
      <c r="C82" t="s">
        <v>875</v>
      </c>
      <c r="D82" t="s">
        <v>876</v>
      </c>
    </row>
    <row r="83" spans="1:4">
      <c r="A83" s="700">
        <v>82</v>
      </c>
      <c r="B83" t="s">
        <v>877</v>
      </c>
      <c r="C83" t="s">
        <v>879</v>
      </c>
      <c r="D83" t="s">
        <v>880</v>
      </c>
    </row>
    <row r="84" spans="1:4">
      <c r="A84" s="700">
        <v>83</v>
      </c>
      <c r="B84" t="s">
        <v>877</v>
      </c>
      <c r="C84" t="s">
        <v>881</v>
      </c>
      <c r="D84" t="s">
        <v>882</v>
      </c>
    </row>
    <row r="85" spans="1:4">
      <c r="A85" s="700">
        <v>84</v>
      </c>
      <c r="B85" t="s">
        <v>877</v>
      </c>
      <c r="C85" t="s">
        <v>877</v>
      </c>
      <c r="D85" t="s">
        <v>878</v>
      </c>
    </row>
    <row r="86" spans="1:4">
      <c r="A86" s="700">
        <v>85</v>
      </c>
      <c r="B86" t="s">
        <v>877</v>
      </c>
      <c r="C86" t="s">
        <v>883</v>
      </c>
      <c r="D86" t="s">
        <v>884</v>
      </c>
    </row>
    <row r="87" spans="1:4">
      <c r="A87" s="700">
        <v>86</v>
      </c>
      <c r="B87" t="s">
        <v>877</v>
      </c>
      <c r="C87" t="s">
        <v>885</v>
      </c>
      <c r="D87" t="s">
        <v>886</v>
      </c>
    </row>
    <row r="88" spans="1:4">
      <c r="A88" s="700">
        <v>87</v>
      </c>
      <c r="B88" t="s">
        <v>877</v>
      </c>
      <c r="C88" t="s">
        <v>887</v>
      </c>
      <c r="D88" t="s">
        <v>888</v>
      </c>
    </row>
    <row r="89" spans="1:4">
      <c r="A89" s="700">
        <v>88</v>
      </c>
      <c r="B89" t="s">
        <v>877</v>
      </c>
      <c r="C89" t="s">
        <v>889</v>
      </c>
      <c r="D89" t="s">
        <v>890</v>
      </c>
    </row>
    <row r="90" spans="1:4">
      <c r="A90" s="700">
        <v>89</v>
      </c>
      <c r="B90" t="s">
        <v>891</v>
      </c>
      <c r="C90" t="s">
        <v>893</v>
      </c>
      <c r="D90" t="s">
        <v>894</v>
      </c>
    </row>
    <row r="91" spans="1:4">
      <c r="A91" s="700">
        <v>90</v>
      </c>
      <c r="B91" t="s">
        <v>891</v>
      </c>
      <c r="C91" t="s">
        <v>891</v>
      </c>
      <c r="D91" t="s">
        <v>892</v>
      </c>
    </row>
    <row r="92" spans="1:4">
      <c r="A92" s="700">
        <v>91</v>
      </c>
      <c r="B92" t="s">
        <v>891</v>
      </c>
      <c r="C92" t="s">
        <v>895</v>
      </c>
      <c r="D92" t="s">
        <v>896</v>
      </c>
    </row>
    <row r="93" spans="1:4">
      <c r="A93" s="700">
        <v>92</v>
      </c>
      <c r="B93" t="s">
        <v>891</v>
      </c>
      <c r="C93" t="s">
        <v>897</v>
      </c>
      <c r="D93" t="s">
        <v>898</v>
      </c>
    </row>
    <row r="94" spans="1:4">
      <c r="A94" s="700">
        <v>93</v>
      </c>
      <c r="B94" t="s">
        <v>891</v>
      </c>
      <c r="C94" t="s">
        <v>899</v>
      </c>
      <c r="D94" t="s">
        <v>900</v>
      </c>
    </row>
    <row r="95" spans="1:4">
      <c r="A95" s="700">
        <v>94</v>
      </c>
      <c r="B95" t="s">
        <v>891</v>
      </c>
      <c r="C95" t="s">
        <v>901</v>
      </c>
      <c r="D95" t="s">
        <v>902</v>
      </c>
    </row>
    <row r="96" spans="1:4">
      <c r="A96" s="700">
        <v>95</v>
      </c>
      <c r="B96" t="s">
        <v>891</v>
      </c>
      <c r="C96" t="s">
        <v>903</v>
      </c>
      <c r="D96" t="s">
        <v>904</v>
      </c>
    </row>
    <row r="97" spans="1:4">
      <c r="A97" s="700">
        <v>96</v>
      </c>
      <c r="B97" t="s">
        <v>905</v>
      </c>
      <c r="C97" t="s">
        <v>907</v>
      </c>
      <c r="D97" t="s">
        <v>908</v>
      </c>
    </row>
    <row r="98" spans="1:4">
      <c r="A98" s="700">
        <v>97</v>
      </c>
      <c r="B98" t="s">
        <v>905</v>
      </c>
      <c r="C98" t="s">
        <v>909</v>
      </c>
      <c r="D98" t="s">
        <v>910</v>
      </c>
    </row>
    <row r="99" spans="1:4">
      <c r="A99" s="700">
        <v>98</v>
      </c>
      <c r="B99" t="s">
        <v>905</v>
      </c>
      <c r="C99" t="s">
        <v>911</v>
      </c>
      <c r="D99" t="s">
        <v>912</v>
      </c>
    </row>
    <row r="100" spans="1:4">
      <c r="A100" s="700">
        <v>99</v>
      </c>
      <c r="B100" t="s">
        <v>905</v>
      </c>
      <c r="C100" t="s">
        <v>913</v>
      </c>
      <c r="D100" t="s">
        <v>914</v>
      </c>
    </row>
    <row r="101" spans="1:4">
      <c r="A101" s="700">
        <v>100</v>
      </c>
      <c r="B101" t="s">
        <v>905</v>
      </c>
      <c r="C101" t="s">
        <v>905</v>
      </c>
      <c r="D101" t="s">
        <v>906</v>
      </c>
    </row>
    <row r="102" spans="1:4">
      <c r="A102" s="700">
        <v>101</v>
      </c>
      <c r="B102" t="s">
        <v>905</v>
      </c>
      <c r="C102" t="s">
        <v>915</v>
      </c>
      <c r="D102" t="s">
        <v>916</v>
      </c>
    </row>
    <row r="103" spans="1:4">
      <c r="A103" s="700">
        <v>102</v>
      </c>
      <c r="B103" t="s">
        <v>917</v>
      </c>
      <c r="C103" t="s">
        <v>919</v>
      </c>
      <c r="D103" t="s">
        <v>920</v>
      </c>
    </row>
    <row r="104" spans="1:4">
      <c r="A104" s="700">
        <v>103</v>
      </c>
      <c r="B104" t="s">
        <v>917</v>
      </c>
      <c r="C104" t="s">
        <v>921</v>
      </c>
      <c r="D104" t="s">
        <v>922</v>
      </c>
    </row>
    <row r="105" spans="1:4">
      <c r="A105" s="700">
        <v>104</v>
      </c>
      <c r="B105" t="s">
        <v>917</v>
      </c>
      <c r="C105" t="s">
        <v>923</v>
      </c>
      <c r="D105" t="s">
        <v>924</v>
      </c>
    </row>
    <row r="106" spans="1:4">
      <c r="A106" s="700">
        <v>105</v>
      </c>
      <c r="B106" t="s">
        <v>917</v>
      </c>
      <c r="C106" t="s">
        <v>917</v>
      </c>
      <c r="D106" t="s">
        <v>918</v>
      </c>
    </row>
    <row r="107" spans="1:4">
      <c r="A107" s="700">
        <v>106</v>
      </c>
      <c r="B107" t="s">
        <v>917</v>
      </c>
      <c r="C107" t="s">
        <v>925</v>
      </c>
      <c r="D107" t="s">
        <v>926</v>
      </c>
    </row>
    <row r="108" spans="1:4">
      <c r="A108" s="700">
        <v>107</v>
      </c>
      <c r="B108" t="s">
        <v>917</v>
      </c>
      <c r="C108" t="s">
        <v>927</v>
      </c>
      <c r="D108" t="s">
        <v>928</v>
      </c>
    </row>
    <row r="109" spans="1:4">
      <c r="A109" s="700">
        <v>108</v>
      </c>
      <c r="B109" t="s">
        <v>917</v>
      </c>
      <c r="C109" t="s">
        <v>929</v>
      </c>
      <c r="D109" t="s">
        <v>930</v>
      </c>
    </row>
    <row r="110" spans="1:4">
      <c r="A110" s="700">
        <v>109</v>
      </c>
      <c r="B110" t="s">
        <v>931</v>
      </c>
      <c r="C110" t="s">
        <v>933</v>
      </c>
      <c r="D110" t="s">
        <v>934</v>
      </c>
    </row>
    <row r="111" spans="1:4">
      <c r="A111" s="700">
        <v>110</v>
      </c>
      <c r="B111" t="s">
        <v>931</v>
      </c>
      <c r="C111" t="s">
        <v>935</v>
      </c>
      <c r="D111" t="s">
        <v>936</v>
      </c>
    </row>
    <row r="112" spans="1:4">
      <c r="A112" s="700">
        <v>111</v>
      </c>
      <c r="B112" t="s">
        <v>931</v>
      </c>
      <c r="C112" t="s">
        <v>937</v>
      </c>
      <c r="D112" t="s">
        <v>938</v>
      </c>
    </row>
    <row r="113" spans="1:4">
      <c r="A113" s="700">
        <v>112</v>
      </c>
      <c r="B113" t="s">
        <v>931</v>
      </c>
      <c r="C113" t="s">
        <v>931</v>
      </c>
      <c r="D113" t="s">
        <v>932</v>
      </c>
    </row>
    <row r="114" spans="1:4">
      <c r="A114" s="700">
        <v>113</v>
      </c>
      <c r="B114" t="s">
        <v>931</v>
      </c>
      <c r="C114" t="s">
        <v>939</v>
      </c>
      <c r="D114" t="s">
        <v>940</v>
      </c>
    </row>
    <row r="115" spans="1:4">
      <c r="A115" s="700">
        <v>114</v>
      </c>
      <c r="B115" t="s">
        <v>931</v>
      </c>
      <c r="C115" t="s">
        <v>941</v>
      </c>
      <c r="D115" t="s">
        <v>942</v>
      </c>
    </row>
    <row r="116" spans="1:4">
      <c r="A116" s="700">
        <v>115</v>
      </c>
      <c r="B116" t="s">
        <v>943</v>
      </c>
      <c r="C116" t="s">
        <v>945</v>
      </c>
      <c r="D116" t="s">
        <v>946</v>
      </c>
    </row>
    <row r="117" spans="1:4">
      <c r="A117" s="700">
        <v>116</v>
      </c>
      <c r="B117" t="s">
        <v>943</v>
      </c>
      <c r="C117" t="s">
        <v>947</v>
      </c>
      <c r="D117" t="s">
        <v>948</v>
      </c>
    </row>
    <row r="118" spans="1:4">
      <c r="A118" s="700">
        <v>117</v>
      </c>
      <c r="B118" t="s">
        <v>943</v>
      </c>
      <c r="C118" t="s">
        <v>949</v>
      </c>
      <c r="D118" t="s">
        <v>950</v>
      </c>
    </row>
    <row r="119" spans="1:4">
      <c r="A119" s="700">
        <v>118</v>
      </c>
      <c r="B119" t="s">
        <v>943</v>
      </c>
      <c r="C119" t="s">
        <v>951</v>
      </c>
      <c r="D119" t="s">
        <v>952</v>
      </c>
    </row>
    <row r="120" spans="1:4">
      <c r="A120" s="700">
        <v>119</v>
      </c>
      <c r="B120" t="s">
        <v>943</v>
      </c>
      <c r="C120" t="s">
        <v>953</v>
      </c>
      <c r="D120" t="s">
        <v>954</v>
      </c>
    </row>
    <row r="121" spans="1:4">
      <c r="A121" s="700">
        <v>120</v>
      </c>
      <c r="B121" t="s">
        <v>943</v>
      </c>
      <c r="C121" t="s">
        <v>943</v>
      </c>
      <c r="D121" t="s">
        <v>944</v>
      </c>
    </row>
    <row r="122" spans="1:4">
      <c r="A122" s="700">
        <v>121</v>
      </c>
      <c r="B122" t="s">
        <v>943</v>
      </c>
      <c r="C122" t="s">
        <v>955</v>
      </c>
      <c r="D122" t="s">
        <v>956</v>
      </c>
    </row>
    <row r="123" spans="1:4">
      <c r="A123" s="700">
        <v>122</v>
      </c>
      <c r="B123" t="s">
        <v>943</v>
      </c>
      <c r="C123" t="s">
        <v>957</v>
      </c>
      <c r="D123" t="s">
        <v>958</v>
      </c>
    </row>
    <row r="124" spans="1:4">
      <c r="A124" s="700">
        <v>123</v>
      </c>
      <c r="B124" t="s">
        <v>959</v>
      </c>
      <c r="C124" t="s">
        <v>961</v>
      </c>
      <c r="D124" t="s">
        <v>962</v>
      </c>
    </row>
    <row r="125" spans="1:4">
      <c r="A125" s="700">
        <v>124</v>
      </c>
      <c r="B125" t="s">
        <v>959</v>
      </c>
      <c r="C125" t="s">
        <v>963</v>
      </c>
      <c r="D125" t="s">
        <v>964</v>
      </c>
    </row>
    <row r="126" spans="1:4">
      <c r="A126" s="700">
        <v>125</v>
      </c>
      <c r="B126" t="s">
        <v>959</v>
      </c>
      <c r="C126" t="s">
        <v>965</v>
      </c>
      <c r="D126" t="s">
        <v>966</v>
      </c>
    </row>
    <row r="127" spans="1:4">
      <c r="A127" s="700">
        <v>126</v>
      </c>
      <c r="B127" t="s">
        <v>959</v>
      </c>
      <c r="C127" t="s">
        <v>967</v>
      </c>
      <c r="D127" t="s">
        <v>968</v>
      </c>
    </row>
    <row r="128" spans="1:4">
      <c r="A128" s="700">
        <v>127</v>
      </c>
      <c r="B128" t="s">
        <v>959</v>
      </c>
      <c r="C128" t="s">
        <v>959</v>
      </c>
      <c r="D128" t="s">
        <v>960</v>
      </c>
    </row>
    <row r="129" spans="1:4">
      <c r="A129" s="700">
        <v>128</v>
      </c>
      <c r="B129" t="s">
        <v>959</v>
      </c>
      <c r="C129" t="s">
        <v>969</v>
      </c>
      <c r="D129" t="s">
        <v>970</v>
      </c>
    </row>
    <row r="130" spans="1:4">
      <c r="A130" s="700">
        <v>129</v>
      </c>
      <c r="B130" t="s">
        <v>959</v>
      </c>
      <c r="C130" t="s">
        <v>971</v>
      </c>
      <c r="D130" t="s">
        <v>972</v>
      </c>
    </row>
    <row r="131" spans="1:4">
      <c r="A131" s="700">
        <v>130</v>
      </c>
      <c r="B131" t="s">
        <v>959</v>
      </c>
      <c r="C131" t="s">
        <v>973</v>
      </c>
      <c r="D131" t="s">
        <v>974</v>
      </c>
    </row>
    <row r="132" spans="1:4">
      <c r="A132" s="700">
        <v>131</v>
      </c>
      <c r="B132" t="s">
        <v>975</v>
      </c>
      <c r="C132" t="s">
        <v>977</v>
      </c>
      <c r="D132" t="s">
        <v>978</v>
      </c>
    </row>
    <row r="133" spans="1:4">
      <c r="A133" s="700">
        <v>132</v>
      </c>
      <c r="B133" t="s">
        <v>975</v>
      </c>
      <c r="C133" t="s">
        <v>979</v>
      </c>
      <c r="D133" t="s">
        <v>980</v>
      </c>
    </row>
    <row r="134" spans="1:4">
      <c r="A134" s="700">
        <v>133</v>
      </c>
      <c r="B134" t="s">
        <v>975</v>
      </c>
      <c r="C134" t="s">
        <v>981</v>
      </c>
      <c r="D134" t="s">
        <v>982</v>
      </c>
    </row>
    <row r="135" spans="1:4">
      <c r="A135" s="700">
        <v>134</v>
      </c>
      <c r="B135" t="s">
        <v>975</v>
      </c>
      <c r="C135" t="s">
        <v>983</v>
      </c>
      <c r="D135" t="s">
        <v>984</v>
      </c>
    </row>
    <row r="136" spans="1:4">
      <c r="A136" s="700">
        <v>135</v>
      </c>
      <c r="B136" t="s">
        <v>975</v>
      </c>
      <c r="C136" t="s">
        <v>975</v>
      </c>
      <c r="D136" t="s">
        <v>976</v>
      </c>
    </row>
    <row r="137" spans="1:4">
      <c r="A137" s="700">
        <v>136</v>
      </c>
      <c r="B137" t="s">
        <v>975</v>
      </c>
      <c r="C137" t="s">
        <v>985</v>
      </c>
      <c r="D137" t="s">
        <v>986</v>
      </c>
    </row>
    <row r="138" spans="1:4">
      <c r="A138" s="700">
        <v>137</v>
      </c>
      <c r="B138" t="s">
        <v>975</v>
      </c>
      <c r="C138" t="s">
        <v>987</v>
      </c>
      <c r="D138" t="s">
        <v>988</v>
      </c>
    </row>
    <row r="139" spans="1:4">
      <c r="A139" s="700">
        <v>138</v>
      </c>
      <c r="B139" t="s">
        <v>989</v>
      </c>
      <c r="C139" t="s">
        <v>991</v>
      </c>
      <c r="D139" t="s">
        <v>992</v>
      </c>
    </row>
    <row r="140" spans="1:4">
      <c r="A140" s="700">
        <v>139</v>
      </c>
      <c r="B140" t="s">
        <v>989</v>
      </c>
      <c r="C140" t="s">
        <v>993</v>
      </c>
      <c r="D140" t="s">
        <v>994</v>
      </c>
    </row>
    <row r="141" spans="1:4">
      <c r="A141" s="700">
        <v>140</v>
      </c>
      <c r="B141" t="s">
        <v>989</v>
      </c>
      <c r="C141" t="s">
        <v>995</v>
      </c>
      <c r="D141" t="s">
        <v>996</v>
      </c>
    </row>
    <row r="142" spans="1:4">
      <c r="A142" s="700">
        <v>141</v>
      </c>
      <c r="B142" t="s">
        <v>989</v>
      </c>
      <c r="C142" t="s">
        <v>997</v>
      </c>
      <c r="D142" t="s">
        <v>998</v>
      </c>
    </row>
    <row r="143" spans="1:4">
      <c r="A143" s="700">
        <v>142</v>
      </c>
      <c r="B143" t="s">
        <v>989</v>
      </c>
      <c r="C143" t="s">
        <v>999</v>
      </c>
      <c r="D143" t="s">
        <v>1000</v>
      </c>
    </row>
    <row r="144" spans="1:4">
      <c r="A144" s="700">
        <v>143</v>
      </c>
      <c r="B144" t="s">
        <v>989</v>
      </c>
      <c r="C144" t="s">
        <v>989</v>
      </c>
      <c r="D144" t="s">
        <v>990</v>
      </c>
    </row>
    <row r="145" spans="1:4">
      <c r="A145" s="700">
        <v>144</v>
      </c>
      <c r="B145" t="s">
        <v>989</v>
      </c>
      <c r="C145" t="s">
        <v>1001</v>
      </c>
      <c r="D145" t="s">
        <v>1002</v>
      </c>
    </row>
    <row r="146" spans="1:4">
      <c r="A146" s="700">
        <v>145</v>
      </c>
      <c r="B146" t="s">
        <v>1003</v>
      </c>
      <c r="C146" t="s">
        <v>1005</v>
      </c>
      <c r="D146" t="s">
        <v>1006</v>
      </c>
    </row>
    <row r="147" spans="1:4">
      <c r="A147" s="700">
        <v>146</v>
      </c>
      <c r="B147" t="s">
        <v>1003</v>
      </c>
      <c r="C147" t="s">
        <v>813</v>
      </c>
      <c r="D147" t="s">
        <v>1007</v>
      </c>
    </row>
    <row r="148" spans="1:4">
      <c r="A148" s="700">
        <v>147</v>
      </c>
      <c r="B148" t="s">
        <v>1003</v>
      </c>
      <c r="C148" t="s">
        <v>1008</v>
      </c>
      <c r="D148" t="s">
        <v>1009</v>
      </c>
    </row>
    <row r="149" spans="1:4">
      <c r="A149" s="700">
        <v>148</v>
      </c>
      <c r="B149" t="s">
        <v>1003</v>
      </c>
      <c r="C149" t="s">
        <v>1010</v>
      </c>
      <c r="D149" t="s">
        <v>1011</v>
      </c>
    </row>
    <row r="150" spans="1:4">
      <c r="A150" s="700">
        <v>149</v>
      </c>
      <c r="B150" t="s">
        <v>1003</v>
      </c>
      <c r="C150" t="s">
        <v>1012</v>
      </c>
      <c r="D150" t="s">
        <v>1013</v>
      </c>
    </row>
    <row r="151" spans="1:4">
      <c r="A151" s="700">
        <v>150</v>
      </c>
      <c r="B151" t="s">
        <v>1003</v>
      </c>
      <c r="C151" t="s">
        <v>1014</v>
      </c>
      <c r="D151" t="s">
        <v>1015</v>
      </c>
    </row>
    <row r="152" spans="1:4">
      <c r="A152" s="700">
        <v>151</v>
      </c>
      <c r="B152" t="s">
        <v>1003</v>
      </c>
      <c r="C152" t="s">
        <v>1016</v>
      </c>
      <c r="D152" t="s">
        <v>1017</v>
      </c>
    </row>
    <row r="153" spans="1:4">
      <c r="A153" s="700">
        <v>152</v>
      </c>
      <c r="B153" t="s">
        <v>1003</v>
      </c>
      <c r="C153" t="s">
        <v>1003</v>
      </c>
      <c r="D153" t="s">
        <v>1004</v>
      </c>
    </row>
    <row r="154" spans="1:4">
      <c r="A154" s="700">
        <v>153</v>
      </c>
      <c r="B154" t="s">
        <v>1003</v>
      </c>
      <c r="C154" t="s">
        <v>1018</v>
      </c>
      <c r="D154" t="s">
        <v>1019</v>
      </c>
    </row>
    <row r="155" spans="1:4">
      <c r="A155" s="700">
        <v>154</v>
      </c>
      <c r="B155" t="s">
        <v>1020</v>
      </c>
      <c r="C155" t="s">
        <v>1022</v>
      </c>
      <c r="D155" t="s">
        <v>1023</v>
      </c>
    </row>
    <row r="156" spans="1:4">
      <c r="A156" s="700">
        <v>155</v>
      </c>
      <c r="B156" t="s">
        <v>1020</v>
      </c>
      <c r="C156" t="s">
        <v>1024</v>
      </c>
      <c r="D156" t="s">
        <v>1025</v>
      </c>
    </row>
    <row r="157" spans="1:4">
      <c r="A157" s="700">
        <v>156</v>
      </c>
      <c r="B157" t="s">
        <v>1020</v>
      </c>
      <c r="C157" t="s">
        <v>1026</v>
      </c>
      <c r="D157" t="s">
        <v>1027</v>
      </c>
    </row>
    <row r="158" spans="1:4">
      <c r="A158" s="700">
        <v>157</v>
      </c>
      <c r="B158" t="s">
        <v>1020</v>
      </c>
      <c r="C158" t="s">
        <v>1028</v>
      </c>
      <c r="D158" t="s">
        <v>1029</v>
      </c>
    </row>
    <row r="159" spans="1:4">
      <c r="A159" s="700">
        <v>158</v>
      </c>
      <c r="B159" t="s">
        <v>1020</v>
      </c>
      <c r="C159" t="s">
        <v>1030</v>
      </c>
      <c r="D159" t="s">
        <v>1031</v>
      </c>
    </row>
    <row r="160" spans="1:4">
      <c r="A160" s="700">
        <v>159</v>
      </c>
      <c r="B160" t="s">
        <v>1020</v>
      </c>
      <c r="C160" t="s">
        <v>1032</v>
      </c>
      <c r="D160" t="s">
        <v>1033</v>
      </c>
    </row>
    <row r="161" spans="1:4">
      <c r="A161" s="700">
        <v>160</v>
      </c>
      <c r="B161" t="s">
        <v>1020</v>
      </c>
      <c r="C161" t="s">
        <v>1034</v>
      </c>
      <c r="D161" t="s">
        <v>1035</v>
      </c>
    </row>
    <row r="162" spans="1:4">
      <c r="A162" s="700">
        <v>161</v>
      </c>
      <c r="B162" t="s">
        <v>1020</v>
      </c>
      <c r="C162" t="s">
        <v>1036</v>
      </c>
      <c r="D162" t="s">
        <v>1037</v>
      </c>
    </row>
    <row r="163" spans="1:4">
      <c r="A163" s="700">
        <v>162</v>
      </c>
      <c r="B163" t="s">
        <v>1020</v>
      </c>
      <c r="C163" t="s">
        <v>1038</v>
      </c>
      <c r="D163" t="s">
        <v>1039</v>
      </c>
    </row>
    <row r="164" spans="1:4">
      <c r="A164" s="700">
        <v>163</v>
      </c>
      <c r="B164" t="s">
        <v>1020</v>
      </c>
      <c r="C164" t="s">
        <v>1020</v>
      </c>
      <c r="D164" t="s">
        <v>1021</v>
      </c>
    </row>
    <row r="165" spans="1:4">
      <c r="A165" s="700">
        <v>164</v>
      </c>
      <c r="B165" t="s">
        <v>1020</v>
      </c>
      <c r="C165" t="s">
        <v>1040</v>
      </c>
      <c r="D165" t="s">
        <v>1041</v>
      </c>
    </row>
    <row r="166" spans="1:4">
      <c r="A166" s="700">
        <v>165</v>
      </c>
      <c r="B166" t="s">
        <v>1042</v>
      </c>
      <c r="C166" t="s">
        <v>1042</v>
      </c>
      <c r="D166" t="s">
        <v>1043</v>
      </c>
    </row>
    <row r="167" spans="1:4">
      <c r="A167" s="700">
        <v>166</v>
      </c>
      <c r="B167" t="s">
        <v>1044</v>
      </c>
      <c r="C167" t="s">
        <v>1044</v>
      </c>
      <c r="D167" t="s">
        <v>1045</v>
      </c>
    </row>
    <row r="168" spans="1:4">
      <c r="A168" s="700">
        <v>167</v>
      </c>
      <c r="B168" t="s">
        <v>1046</v>
      </c>
      <c r="C168" t="s">
        <v>1046</v>
      </c>
      <c r="D168" t="s">
        <v>1047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9" hidden="1" customWidth="1"/>
    <col min="18" max="18" width="14.42578125" style="293" hidden="1" customWidth="1"/>
    <col min="19" max="22" width="9.140625" style="475"/>
    <col min="23" max="16384" width="9.140625" style="35"/>
  </cols>
  <sheetData>
    <row r="1" spans="1:256" s="279" customFormat="1" ht="16.5" hidden="1" customHeight="1">
      <c r="C1" s="469"/>
      <c r="H1" s="469"/>
      <c r="I1" s="469"/>
      <c r="J1" s="469"/>
      <c r="K1" s="469" t="s">
        <v>555</v>
      </c>
      <c r="L1" s="480" t="s">
        <v>432</v>
      </c>
      <c r="M1" s="515" t="s">
        <v>554</v>
      </c>
      <c r="N1" s="515"/>
      <c r="O1" s="515"/>
      <c r="P1" s="515"/>
      <c r="Q1" s="516"/>
      <c r="R1" s="515"/>
      <c r="S1" s="515"/>
      <c r="T1" s="515"/>
      <c r="U1" s="515"/>
      <c r="V1" s="515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  <c r="AJ1" s="480"/>
      <c r="AK1" s="480"/>
      <c r="AL1" s="480"/>
      <c r="AM1" s="480"/>
      <c r="AN1" s="480"/>
      <c r="AO1" s="480"/>
      <c r="AP1" s="480"/>
      <c r="AQ1" s="480"/>
      <c r="AR1" s="480"/>
      <c r="AS1" s="480"/>
      <c r="AT1" s="480"/>
      <c r="AU1" s="480"/>
      <c r="AV1" s="480"/>
      <c r="AW1" s="480"/>
      <c r="AX1" s="480"/>
      <c r="AY1" s="480"/>
      <c r="AZ1" s="480"/>
      <c r="BA1" s="480"/>
      <c r="BB1" s="480"/>
      <c r="BC1" s="480"/>
      <c r="BD1" s="480"/>
      <c r="BE1" s="480"/>
      <c r="BF1" s="480"/>
      <c r="BG1" s="480"/>
      <c r="BH1" s="480"/>
      <c r="BI1" s="480"/>
      <c r="BJ1" s="480"/>
      <c r="BK1" s="480"/>
      <c r="BL1" s="480"/>
      <c r="BM1" s="480"/>
      <c r="BN1" s="480"/>
      <c r="BO1" s="480"/>
      <c r="BP1" s="480"/>
      <c r="BQ1" s="480"/>
      <c r="BR1" s="480"/>
      <c r="BS1" s="480"/>
      <c r="BT1" s="480"/>
      <c r="BU1" s="480"/>
      <c r="BV1" s="480"/>
      <c r="BW1" s="480"/>
      <c r="BX1" s="480"/>
      <c r="BY1" s="480"/>
      <c r="BZ1" s="480"/>
      <c r="CA1" s="480"/>
      <c r="CB1" s="480"/>
      <c r="CC1" s="480"/>
      <c r="CD1" s="480"/>
      <c r="CE1" s="480"/>
      <c r="CF1" s="480"/>
      <c r="CG1" s="480"/>
      <c r="CH1" s="480"/>
      <c r="CI1" s="480"/>
      <c r="CJ1" s="480"/>
      <c r="CK1" s="480"/>
      <c r="CL1" s="480"/>
      <c r="CM1" s="480"/>
      <c r="CN1" s="480"/>
      <c r="CO1" s="480"/>
      <c r="CP1" s="480"/>
      <c r="CQ1" s="480"/>
      <c r="CR1" s="480"/>
      <c r="CS1" s="480"/>
      <c r="CT1" s="480"/>
      <c r="CU1" s="480"/>
      <c r="CV1" s="480"/>
      <c r="CW1" s="480"/>
      <c r="CX1" s="480"/>
      <c r="CY1" s="480"/>
      <c r="CZ1" s="480"/>
      <c r="DA1" s="480"/>
      <c r="DB1" s="480"/>
      <c r="DC1" s="480"/>
      <c r="DD1" s="480"/>
      <c r="DE1" s="480"/>
      <c r="DF1" s="480"/>
      <c r="DG1" s="480"/>
      <c r="DH1" s="480"/>
      <c r="DI1" s="480"/>
      <c r="DJ1" s="480"/>
      <c r="DK1" s="480"/>
      <c r="DL1" s="480"/>
      <c r="DM1" s="480"/>
      <c r="DN1" s="480"/>
      <c r="DO1" s="480"/>
      <c r="DP1" s="480"/>
      <c r="DQ1" s="480"/>
      <c r="DR1" s="480"/>
      <c r="DS1" s="480"/>
      <c r="DT1" s="480"/>
      <c r="DU1" s="480"/>
      <c r="DV1" s="480"/>
      <c r="DW1" s="480"/>
      <c r="DX1" s="480"/>
      <c r="DY1" s="480"/>
      <c r="DZ1" s="480"/>
      <c r="EA1" s="480"/>
      <c r="EB1" s="480"/>
      <c r="EC1" s="480"/>
      <c r="ED1" s="480"/>
      <c r="EE1" s="480"/>
      <c r="EF1" s="480"/>
      <c r="EG1" s="480"/>
      <c r="EH1" s="480"/>
      <c r="EI1" s="480"/>
      <c r="EJ1" s="480"/>
      <c r="EK1" s="480"/>
      <c r="EL1" s="480"/>
      <c r="EM1" s="480"/>
      <c r="EN1" s="480"/>
      <c r="EO1" s="480"/>
      <c r="EP1" s="480"/>
      <c r="EQ1" s="480"/>
      <c r="ER1" s="480"/>
      <c r="ES1" s="480"/>
      <c r="ET1" s="480"/>
      <c r="EU1" s="480"/>
      <c r="EV1" s="480"/>
      <c r="EW1" s="480"/>
      <c r="EX1" s="480"/>
      <c r="EY1" s="480"/>
      <c r="EZ1" s="480"/>
      <c r="FA1" s="480"/>
      <c r="FB1" s="480"/>
      <c r="FC1" s="480"/>
      <c r="FD1" s="480"/>
      <c r="FE1" s="480"/>
      <c r="FF1" s="480"/>
      <c r="FG1" s="480"/>
      <c r="FH1" s="480"/>
      <c r="FI1" s="480"/>
      <c r="FJ1" s="480"/>
      <c r="FK1" s="480"/>
      <c r="FL1" s="480"/>
      <c r="FM1" s="480"/>
      <c r="FN1" s="480"/>
      <c r="FO1" s="480"/>
      <c r="FP1" s="480"/>
      <c r="FQ1" s="480"/>
      <c r="FR1" s="480"/>
      <c r="FS1" s="480"/>
      <c r="FT1" s="480"/>
      <c r="FU1" s="480"/>
      <c r="FV1" s="480"/>
      <c r="FW1" s="480"/>
      <c r="FX1" s="480"/>
      <c r="FY1" s="480"/>
      <c r="FZ1" s="480"/>
      <c r="GA1" s="480"/>
      <c r="GB1" s="480"/>
      <c r="GC1" s="480"/>
      <c r="GD1" s="480"/>
      <c r="GE1" s="480"/>
      <c r="GF1" s="480"/>
      <c r="GG1" s="480"/>
      <c r="GH1" s="480"/>
      <c r="GI1" s="480"/>
      <c r="GJ1" s="480"/>
      <c r="GK1" s="480"/>
      <c r="GL1" s="480"/>
      <c r="GM1" s="480"/>
      <c r="GN1" s="480"/>
      <c r="GO1" s="480"/>
      <c r="GP1" s="480"/>
      <c r="GQ1" s="480"/>
      <c r="GR1" s="480"/>
      <c r="GS1" s="480"/>
      <c r="GT1" s="480"/>
      <c r="GU1" s="480"/>
      <c r="GV1" s="480"/>
      <c r="GW1" s="480"/>
      <c r="GX1" s="480"/>
      <c r="GY1" s="480"/>
      <c r="GZ1" s="480"/>
      <c r="HA1" s="480"/>
      <c r="HB1" s="480"/>
      <c r="HC1" s="480"/>
      <c r="HD1" s="480"/>
      <c r="HE1" s="480"/>
      <c r="HF1" s="480"/>
      <c r="HG1" s="480"/>
      <c r="HH1" s="480"/>
      <c r="HI1" s="480"/>
      <c r="HJ1" s="480"/>
      <c r="HK1" s="480"/>
      <c r="HL1" s="480"/>
      <c r="HM1" s="480"/>
      <c r="HN1" s="480"/>
      <c r="HO1" s="480"/>
      <c r="HP1" s="480"/>
      <c r="HQ1" s="480"/>
      <c r="HR1" s="480"/>
      <c r="HS1" s="480"/>
      <c r="HT1" s="480"/>
      <c r="HU1" s="480"/>
      <c r="HV1" s="480"/>
      <c r="HW1" s="480"/>
      <c r="HX1" s="480"/>
      <c r="HY1" s="480"/>
      <c r="HZ1" s="480"/>
      <c r="IA1" s="480"/>
      <c r="IB1" s="480"/>
      <c r="IC1" s="480"/>
      <c r="ID1" s="480"/>
      <c r="IE1" s="480"/>
      <c r="IF1" s="480"/>
      <c r="IG1" s="480"/>
      <c r="IH1" s="480"/>
      <c r="II1" s="480"/>
      <c r="IJ1" s="480"/>
      <c r="IK1" s="480"/>
      <c r="IL1" s="480"/>
      <c r="IM1" s="480"/>
      <c r="IN1" s="480"/>
      <c r="IO1" s="480"/>
      <c r="IP1" s="480"/>
      <c r="IQ1" s="480"/>
      <c r="IR1" s="480"/>
      <c r="IS1" s="480"/>
      <c r="IT1" s="480"/>
      <c r="IU1" s="480"/>
      <c r="IV1" s="480"/>
    </row>
    <row r="2" spans="1:256" s="484" customFormat="1" ht="16.5" hidden="1" customHeight="1">
      <c r="A2" s="481"/>
      <c r="B2" s="481"/>
      <c r="C2" s="482"/>
      <c r="D2" s="481"/>
      <c r="E2" s="481"/>
      <c r="F2" s="481"/>
      <c r="G2" s="481"/>
      <c r="H2" s="481"/>
      <c r="I2" s="481"/>
      <c r="J2" s="481"/>
      <c r="K2" s="481"/>
      <c r="L2" s="481"/>
      <c r="M2" s="515"/>
      <c r="N2" s="515"/>
      <c r="O2" s="515"/>
      <c r="P2" s="515"/>
      <c r="Q2" s="516"/>
      <c r="R2" s="515"/>
      <c r="S2" s="483"/>
      <c r="T2" s="483"/>
      <c r="U2" s="483"/>
      <c r="V2" s="483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9"/>
      <c r="R3" s="293"/>
      <c r="S3" s="475"/>
      <c r="T3" s="475"/>
      <c r="U3" s="475"/>
      <c r="V3" s="475"/>
    </row>
    <row r="4" spans="1:256" s="129" customFormat="1" ht="22.5">
      <c r="A4" s="128"/>
      <c r="B4" s="35"/>
      <c r="C4" s="330"/>
      <c r="D4" s="821" t="s">
        <v>428</v>
      </c>
      <c r="E4" s="822"/>
      <c r="F4" s="822"/>
      <c r="G4" s="822"/>
      <c r="H4" s="823"/>
      <c r="I4" s="576"/>
      <c r="M4" s="293"/>
      <c r="N4" s="293"/>
      <c r="O4" s="293"/>
      <c r="P4" s="293"/>
      <c r="Q4" s="479"/>
      <c r="R4" s="293"/>
      <c r="S4" s="475"/>
      <c r="T4" s="475"/>
      <c r="U4" s="475"/>
      <c r="V4" s="475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9"/>
      <c r="R5" s="293"/>
      <c r="S5" s="475"/>
      <c r="T5" s="475"/>
      <c r="U5" s="475"/>
      <c r="V5" s="475"/>
    </row>
    <row r="6" spans="1:256" s="129" customFormat="1" ht="20.100000000000001" hidden="1" customHeight="1">
      <c r="A6" s="336"/>
      <c r="B6" s="336"/>
      <c r="C6" s="330"/>
      <c r="D6" s="824"/>
      <c r="E6" s="824"/>
      <c r="F6" s="825" t="s">
        <v>86</v>
      </c>
      <c r="G6" s="825"/>
      <c r="H6" s="334"/>
      <c r="I6" s="334"/>
      <c r="J6" s="337"/>
      <c r="K6" s="338"/>
      <c r="L6" s="338"/>
      <c r="M6" s="293"/>
      <c r="N6" s="293"/>
      <c r="O6" s="293"/>
      <c r="P6" s="293"/>
      <c r="Q6" s="479"/>
      <c r="R6" s="293"/>
      <c r="S6" s="475"/>
      <c r="T6" s="475"/>
      <c r="U6" s="475"/>
      <c r="V6" s="475"/>
    </row>
    <row r="7" spans="1:256" ht="3" customHeight="1"/>
    <row r="8" spans="1:256" s="129" customFormat="1">
      <c r="A8" s="128"/>
      <c r="B8" s="35"/>
      <c r="C8" s="330"/>
      <c r="D8" s="812" t="s">
        <v>18</v>
      </c>
      <c r="E8" s="812"/>
      <c r="F8" s="812" t="s">
        <v>429</v>
      </c>
      <c r="G8" s="812"/>
      <c r="H8" s="812"/>
      <c r="I8" s="826" t="s">
        <v>430</v>
      </c>
      <c r="J8" s="826"/>
      <c r="K8" s="826"/>
      <c r="L8" s="826"/>
      <c r="M8" s="293"/>
      <c r="N8" s="293"/>
      <c r="O8" s="293"/>
      <c r="P8" s="293"/>
      <c r="Q8" s="479"/>
      <c r="R8" s="293"/>
      <c r="S8" s="475"/>
      <c r="T8" s="475"/>
      <c r="U8" s="475"/>
      <c r="V8" s="475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17" t="s">
        <v>94</v>
      </c>
      <c r="G9" s="818"/>
      <c r="H9" s="341" t="s">
        <v>431</v>
      </c>
      <c r="I9" s="819" t="s">
        <v>94</v>
      </c>
      <c r="J9" s="819"/>
      <c r="K9" s="341" t="s">
        <v>431</v>
      </c>
      <c r="L9" s="341" t="s">
        <v>432</v>
      </c>
      <c r="M9" s="293"/>
      <c r="N9" s="293"/>
      <c r="O9" s="293"/>
      <c r="P9" s="293"/>
      <c r="Q9" s="479"/>
      <c r="R9" s="293"/>
      <c r="S9" s="475"/>
      <c r="T9" s="475"/>
      <c r="U9" s="475"/>
      <c r="V9" s="475"/>
    </row>
    <row r="10" spans="1:256" ht="12" customHeight="1">
      <c r="C10" s="349"/>
      <c r="D10" s="473" t="s">
        <v>95</v>
      </c>
      <c r="E10" s="473" t="s">
        <v>51</v>
      </c>
      <c r="F10" s="820" t="s">
        <v>52</v>
      </c>
      <c r="G10" s="820"/>
      <c r="H10" s="473" t="s">
        <v>53</v>
      </c>
      <c r="I10" s="820" t="s">
        <v>70</v>
      </c>
      <c r="J10" s="820"/>
      <c r="K10" s="473" t="s">
        <v>71</v>
      </c>
      <c r="L10" s="473" t="s">
        <v>185</v>
      </c>
      <c r="M10" s="363"/>
      <c r="N10" s="363"/>
      <c r="O10" s="363"/>
      <c r="P10" s="363"/>
      <c r="Q10" s="339"/>
      <c r="R10" s="363"/>
      <c r="S10" s="474"/>
      <c r="T10" s="474"/>
      <c r="U10" s="474"/>
      <c r="V10" s="474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9" t="s">
        <v>562</v>
      </c>
      <c r="N11" s="293"/>
      <c r="O11" s="293"/>
      <c r="P11" s="293" t="s">
        <v>560</v>
      </c>
      <c r="Q11" s="479" t="s">
        <v>561</v>
      </c>
      <c r="R11" s="293" t="s">
        <v>626</v>
      </c>
      <c r="S11" s="475"/>
      <c r="T11" s="475"/>
      <c r="U11" s="475"/>
      <c r="V11" s="475"/>
    </row>
    <row r="12" spans="1:256" s="365" customFormat="1" ht="0.95" customHeight="1">
      <c r="A12" s="88"/>
      <c r="B12" s="235" t="s">
        <v>436</v>
      </c>
      <c r="C12" s="811"/>
      <c r="D12" s="812">
        <v>1</v>
      </c>
      <c r="E12" s="813" t="s">
        <v>1221</v>
      </c>
      <c r="F12" s="776"/>
      <c r="G12" s="765">
        <v>0</v>
      </c>
      <c r="H12" s="476"/>
      <c r="I12" s="350"/>
      <c r="J12" s="514" t="s">
        <v>559</v>
      </c>
      <c r="K12" s="717"/>
      <c r="L12" s="366"/>
      <c r="M12" s="739">
        <f>mergeValue(H12)</f>
        <v>0</v>
      </c>
      <c r="N12" s="736"/>
      <c r="O12" s="736"/>
      <c r="P12" s="739" t="str">
        <f>IF(ISERROR(MATCH(Q12,MODesc,0)),"n","y")</f>
        <v>n</v>
      </c>
      <c r="Q12" s="736" t="s">
        <v>1221</v>
      </c>
      <c r="R12" s="739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8"/>
      <c r="AB12" s="748"/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8"/>
      <c r="AN12" s="748"/>
      <c r="AO12" s="748"/>
      <c r="AP12" s="748"/>
      <c r="AQ12" s="748"/>
      <c r="AR12" s="748"/>
      <c r="AS12" s="748"/>
      <c r="AT12" s="748"/>
      <c r="AU12" s="748"/>
      <c r="AV12" s="748"/>
      <c r="AW12" s="748"/>
      <c r="AX12" s="748"/>
      <c r="AY12" s="748"/>
      <c r="AZ12" s="748"/>
      <c r="BA12" s="748"/>
      <c r="BB12" s="748"/>
      <c r="BC12" s="748"/>
      <c r="BD12" s="748"/>
      <c r="BE12" s="748"/>
      <c r="BF12" s="748"/>
      <c r="BG12" s="748"/>
      <c r="BH12" s="748"/>
      <c r="BI12" s="748"/>
      <c r="BJ12" s="748"/>
      <c r="BK12" s="748"/>
      <c r="BL12" s="748"/>
      <c r="BM12" s="748"/>
      <c r="BN12" s="748"/>
      <c r="BO12" s="748"/>
      <c r="BP12" s="748"/>
      <c r="BQ12" s="748"/>
      <c r="BR12" s="748"/>
      <c r="BS12" s="748"/>
      <c r="BT12" s="748"/>
      <c r="BU12" s="748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11"/>
      <c r="D13" s="812"/>
      <c r="E13" s="814"/>
      <c r="F13" s="815"/>
      <c r="G13" s="812">
        <v>1</v>
      </c>
      <c r="H13" s="809" t="s">
        <v>1042</v>
      </c>
      <c r="I13" s="350"/>
      <c r="J13" s="514" t="s">
        <v>559</v>
      </c>
      <c r="K13" s="717"/>
      <c r="L13" s="366"/>
      <c r="M13" s="739" t="str">
        <f>mergeValue(H13)</f>
        <v>город Димитровград</v>
      </c>
      <c r="N13" s="736"/>
      <c r="O13" s="736"/>
      <c r="P13" s="736"/>
      <c r="Q13" s="736"/>
      <c r="R13" s="739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8"/>
      <c r="AB13" s="748"/>
      <c r="AC13" s="748"/>
      <c r="AD13" s="748"/>
      <c r="AE13" s="748"/>
      <c r="AF13" s="748"/>
      <c r="AG13" s="748"/>
      <c r="AH13" s="748"/>
      <c r="AI13" s="748"/>
      <c r="AJ13" s="748"/>
      <c r="AK13" s="748"/>
      <c r="AL13" s="748"/>
      <c r="AM13" s="748"/>
      <c r="AN13" s="748"/>
      <c r="AO13" s="748"/>
      <c r="AP13" s="748"/>
      <c r="AQ13" s="748"/>
      <c r="AR13" s="748"/>
      <c r="AS13" s="748"/>
      <c r="AT13" s="748"/>
      <c r="AU13" s="748"/>
      <c r="AV13" s="748"/>
      <c r="AW13" s="748"/>
      <c r="AX13" s="748"/>
      <c r="AY13" s="748"/>
      <c r="AZ13" s="748"/>
      <c r="BA13" s="748"/>
      <c r="BB13" s="748"/>
      <c r="BC13" s="748"/>
      <c r="BD13" s="748"/>
      <c r="BE13" s="748"/>
      <c r="BF13" s="748"/>
      <c r="BG13" s="748"/>
      <c r="BH13" s="748"/>
      <c r="BI13" s="748"/>
      <c r="BJ13" s="748"/>
      <c r="BK13" s="748"/>
      <c r="BL13" s="748"/>
      <c r="BM13" s="748"/>
      <c r="BN13" s="748"/>
      <c r="BO13" s="748"/>
      <c r="BP13" s="748"/>
      <c r="BQ13" s="748"/>
      <c r="BR13" s="748"/>
      <c r="BS13" s="748"/>
      <c r="BT13" s="748"/>
      <c r="BU13" s="748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11"/>
      <c r="D14" s="812"/>
      <c r="E14" s="814"/>
      <c r="F14" s="816"/>
      <c r="G14" s="812"/>
      <c r="H14" s="810"/>
      <c r="I14" s="781"/>
      <c r="J14" s="765">
        <v>1</v>
      </c>
      <c r="K14" s="775" t="s">
        <v>1042</v>
      </c>
      <c r="L14" s="347" t="s">
        <v>1043</v>
      </c>
      <c r="M14" s="739" t="str">
        <f>mergeValue(H14)</f>
        <v>город Димитровград</v>
      </c>
      <c r="N14" s="736"/>
      <c r="O14" s="736"/>
      <c r="P14" s="736"/>
      <c r="Q14" s="736"/>
      <c r="R14" s="739" t="str">
        <f>K14&amp;" ("&amp;L14&amp;")"</f>
        <v>город Димитровград (73705000)</v>
      </c>
      <c r="S14" s="235"/>
      <c r="T14" s="235"/>
      <c r="U14" s="348"/>
      <c r="V14" s="235"/>
      <c r="W14" s="235"/>
      <c r="X14" s="235"/>
      <c r="Y14" s="364"/>
      <c r="Z14" s="364"/>
      <c r="AA14" s="748"/>
      <c r="AB14" s="748"/>
      <c r="AC14" s="748"/>
      <c r="AD14" s="748"/>
      <c r="AE14" s="748"/>
      <c r="AF14" s="748"/>
      <c r="AG14" s="748"/>
      <c r="AH14" s="748"/>
      <c r="AI14" s="748"/>
      <c r="AJ14" s="748"/>
      <c r="AK14" s="748"/>
      <c r="AL14" s="748"/>
      <c r="AM14" s="748"/>
      <c r="AN14" s="748"/>
      <c r="AO14" s="748"/>
      <c r="AP14" s="748"/>
      <c r="AQ14" s="748"/>
      <c r="AR14" s="748"/>
      <c r="AS14" s="748"/>
      <c r="AT14" s="748"/>
      <c r="AU14" s="748"/>
      <c r="AV14" s="748"/>
      <c r="AW14" s="748"/>
      <c r="AX14" s="748"/>
      <c r="AY14" s="748"/>
      <c r="AZ14" s="748"/>
      <c r="BA14" s="748"/>
      <c r="BB14" s="748"/>
      <c r="BC14" s="748"/>
      <c r="BD14" s="748"/>
      <c r="BE14" s="748"/>
      <c r="BF14" s="748"/>
      <c r="BG14" s="748"/>
      <c r="BH14" s="748"/>
      <c r="BI14" s="748"/>
      <c r="BJ14" s="748"/>
      <c r="BK14" s="748"/>
      <c r="BL14" s="748"/>
      <c r="BM14" s="748"/>
      <c r="BN14" s="748"/>
      <c r="BO14" s="748"/>
      <c r="BP14" s="748"/>
      <c r="BQ14" s="748"/>
      <c r="BR14" s="748"/>
      <c r="BS14" s="748"/>
      <c r="BT14" s="748"/>
      <c r="BU14" s="748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129" customFormat="1" ht="0.95" customHeight="1">
      <c r="A15" s="35"/>
      <c r="B15" s="35" t="s">
        <v>433</v>
      </c>
      <c r="C15" s="330"/>
      <c r="D15" s="350"/>
      <c r="E15" s="282"/>
      <c r="F15" s="352"/>
      <c r="G15" s="352"/>
      <c r="H15" s="352"/>
      <c r="I15" s="352"/>
      <c r="J15" s="352"/>
      <c r="K15" s="352"/>
      <c r="L15" s="353"/>
      <c r="M15" s="519"/>
      <c r="N15" s="293"/>
      <c r="O15" s="293"/>
      <c r="P15" s="293"/>
      <c r="Q15" s="479" t="s">
        <v>21</v>
      </c>
      <c r="R15" s="293"/>
      <c r="S15" s="475"/>
      <c r="T15" s="475"/>
      <c r="U15" s="475"/>
      <c r="V15" s="475"/>
    </row>
    <row r="16" spans="1:256" s="129" customFormat="1" ht="21" customHeight="1">
      <c r="A16" s="128"/>
      <c r="B16" s="35"/>
      <c r="C16" s="332"/>
      <c r="D16" s="354"/>
      <c r="E16" s="354"/>
      <c r="F16" s="354"/>
      <c r="G16" s="354"/>
      <c r="H16" s="354"/>
      <c r="I16" s="354"/>
      <c r="J16" s="354"/>
      <c r="K16" s="354"/>
      <c r="L16" s="354"/>
      <c r="M16" s="293"/>
      <c r="N16" s="293"/>
      <c r="O16" s="293"/>
      <c r="P16" s="293"/>
      <c r="Q16" s="479"/>
      <c r="R16" s="293"/>
      <c r="S16" s="475"/>
      <c r="T16" s="475"/>
      <c r="U16" s="475"/>
      <c r="V16" s="475"/>
    </row>
    <row r="17" spans="1:22" s="129" customFormat="1">
      <c r="A17" s="128"/>
      <c r="B17" s="35"/>
      <c r="C17" s="332"/>
      <c r="D17" s="35"/>
      <c r="E17" s="35"/>
      <c r="F17" s="35"/>
      <c r="G17" s="35"/>
      <c r="H17" s="35"/>
      <c r="I17" s="35"/>
      <c r="J17" s="35"/>
      <c r="K17" s="35"/>
      <c r="L17" s="35"/>
      <c r="M17" s="293"/>
      <c r="N17" s="293"/>
      <c r="O17" s="293"/>
      <c r="P17" s="293"/>
      <c r="Q17" s="479"/>
      <c r="R17" s="293"/>
      <c r="S17" s="475"/>
      <c r="T17" s="475"/>
      <c r="U17" s="475"/>
      <c r="V17" s="475"/>
    </row>
    <row r="18" spans="1:22" s="129" customFormat="1" ht="0.75" customHeight="1">
      <c r="A18" s="128"/>
      <c r="B18" s="35"/>
      <c r="C18" s="332"/>
      <c r="D18" s="35"/>
      <c r="E18" s="35"/>
      <c r="F18" s="35"/>
      <c r="G18" s="35"/>
      <c r="H18" s="35"/>
      <c r="I18" s="35"/>
      <c r="J18" s="35"/>
      <c r="K18" s="35"/>
      <c r="L18" s="35"/>
      <c r="M18" s="293"/>
      <c r="N18" s="293"/>
      <c r="O18" s="293"/>
      <c r="P18" s="293"/>
      <c r="Q18" s="479"/>
      <c r="R18" s="293"/>
      <c r="S18" s="475"/>
      <c r="T18" s="475"/>
      <c r="U18" s="475"/>
      <c r="V18" s="475"/>
    </row>
    <row r="19" spans="1:22" s="356" customFormat="1" ht="10.5">
      <c r="A19" s="355"/>
      <c r="C19" s="357"/>
      <c r="D19" s="358"/>
      <c r="E19" s="358"/>
      <c r="M19" s="293"/>
      <c r="N19" s="293"/>
      <c r="O19" s="293"/>
      <c r="P19" s="293"/>
      <c r="Q19" s="479"/>
      <c r="R19" s="293"/>
      <c r="S19" s="475"/>
      <c r="T19" s="475"/>
      <c r="U19" s="475"/>
      <c r="V19" s="475"/>
    </row>
    <row r="20" spans="1:22" s="356" customFormat="1" ht="10.5">
      <c r="A20" s="355"/>
      <c r="C20" s="357"/>
      <c r="D20" s="358"/>
      <c r="E20" s="358"/>
      <c r="M20" s="293"/>
      <c r="N20" s="293"/>
      <c r="O20" s="293"/>
      <c r="P20" s="293"/>
      <c r="Q20" s="479"/>
      <c r="R20" s="293"/>
      <c r="S20" s="475"/>
      <c r="T20" s="475"/>
      <c r="U20" s="475"/>
      <c r="V20" s="475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31">
        <v>1</v>
      </c>
      <c r="E9" s="965"/>
      <c r="F9" s="967"/>
      <c r="G9" s="971" t="s">
        <v>87</v>
      </c>
      <c r="H9" s="831"/>
      <c r="I9" s="831">
        <v>1</v>
      </c>
      <c r="J9" s="959"/>
      <c r="K9" s="871" t="s">
        <v>87</v>
      </c>
      <c r="L9" s="835"/>
      <c r="M9" s="835" t="s">
        <v>95</v>
      </c>
      <c r="N9" s="963"/>
      <c r="O9" s="871" t="s">
        <v>87</v>
      </c>
      <c r="P9" s="307"/>
      <c r="Q9" s="307" t="s">
        <v>95</v>
      </c>
      <c r="R9" s="773"/>
      <c r="S9" s="415"/>
    </row>
    <row r="10" spans="1:19" s="102" customFormat="1" ht="17.100000000000001" customHeight="1">
      <c r="A10" s="284"/>
      <c r="C10" s="181"/>
      <c r="D10" s="832"/>
      <c r="E10" s="966"/>
      <c r="F10" s="968"/>
      <c r="G10" s="832"/>
      <c r="H10" s="832"/>
      <c r="I10" s="832"/>
      <c r="J10" s="960"/>
      <c r="K10" s="832"/>
      <c r="L10" s="832"/>
      <c r="M10" s="832"/>
      <c r="N10" s="964"/>
      <c r="O10" s="832"/>
      <c r="P10" s="308"/>
      <c r="Q10" s="121"/>
      <c r="R10" s="121" t="s">
        <v>696</v>
      </c>
      <c r="S10" s="122"/>
    </row>
    <row r="11" spans="1:19" s="102" customFormat="1" ht="17.100000000000001" customHeight="1">
      <c r="A11" s="284"/>
      <c r="C11" s="181"/>
      <c r="D11" s="832"/>
      <c r="E11" s="966"/>
      <c r="F11" s="968"/>
      <c r="G11" s="832"/>
      <c r="H11" s="832"/>
      <c r="I11" s="832"/>
      <c r="J11" s="960"/>
      <c r="K11" s="832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32"/>
      <c r="E12" s="966"/>
      <c r="F12" s="968"/>
      <c r="G12" s="832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58"/>
      <c r="E14" s="969"/>
      <c r="F14" s="970"/>
      <c r="G14" s="972"/>
      <c r="H14" s="831"/>
      <c r="I14" s="831">
        <v>1</v>
      </c>
      <c r="J14" s="959"/>
      <c r="K14" s="871" t="s">
        <v>87</v>
      </c>
      <c r="L14" s="835"/>
      <c r="M14" s="835" t="s">
        <v>95</v>
      </c>
      <c r="N14" s="963"/>
      <c r="O14" s="871" t="s">
        <v>87</v>
      </c>
      <c r="P14" s="307"/>
      <c r="Q14" s="307" t="s">
        <v>95</v>
      </c>
      <c r="R14" s="773"/>
      <c r="S14" s="415"/>
    </row>
    <row r="15" spans="1:19" ht="17.100000000000001" customHeight="1">
      <c r="A15" s="284"/>
      <c r="B15" s="102"/>
      <c r="C15" s="181"/>
      <c r="D15" s="958"/>
      <c r="E15" s="969"/>
      <c r="F15" s="970"/>
      <c r="G15" s="972"/>
      <c r="H15" s="831"/>
      <c r="I15" s="831"/>
      <c r="J15" s="960"/>
      <c r="K15" s="871"/>
      <c r="L15" s="835"/>
      <c r="M15" s="835"/>
      <c r="N15" s="964"/>
      <c r="O15" s="871"/>
      <c r="P15" s="308"/>
      <c r="Q15" s="121"/>
      <c r="R15" s="121" t="s">
        <v>696</v>
      </c>
      <c r="S15" s="122"/>
    </row>
    <row r="16" spans="1:19" ht="17.100000000000001" customHeight="1">
      <c r="A16" s="284"/>
      <c r="B16" s="102"/>
      <c r="C16" s="181"/>
      <c r="D16" s="958"/>
      <c r="E16" s="969"/>
      <c r="F16" s="970"/>
      <c r="G16" s="972"/>
      <c r="H16" s="831"/>
      <c r="I16" s="831"/>
      <c r="J16" s="960"/>
      <c r="K16" s="871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58"/>
      <c r="E17" s="969"/>
      <c r="F17" s="970"/>
      <c r="G17" s="972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892" t="s">
        <v>300</v>
      </c>
      <c r="P25" s="892"/>
      <c r="Q25" s="892"/>
      <c r="R25" s="894" t="s">
        <v>272</v>
      </c>
      <c r="S25" s="894"/>
      <c r="T25" s="894"/>
      <c r="U25" s="891" t="s">
        <v>343</v>
      </c>
      <c r="W25" s="973"/>
    </row>
    <row r="26" spans="1:36" ht="17.100000000000001" hidden="1" customHeight="1">
      <c r="O26" s="961" t="s">
        <v>701</v>
      </c>
      <c r="P26" s="961" t="s">
        <v>273</v>
      </c>
      <c r="Q26" s="961"/>
      <c r="R26" s="894"/>
      <c r="S26" s="894"/>
      <c r="T26" s="894"/>
      <c r="U26" s="891"/>
      <c r="W26" s="973"/>
    </row>
    <row r="27" spans="1:36" ht="37.5" hidden="1" customHeight="1">
      <c r="O27" s="961"/>
      <c r="P27" s="104" t="s">
        <v>702</v>
      </c>
      <c r="Q27" s="104" t="s">
        <v>6</v>
      </c>
      <c r="R27" s="105" t="s">
        <v>276</v>
      </c>
      <c r="S27" s="893" t="s">
        <v>275</v>
      </c>
      <c r="T27" s="893"/>
      <c r="U27" s="891"/>
      <c r="W27" s="973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71" t="s">
        <v>185</v>
      </c>
      <c r="N28" s="572"/>
      <c r="O28" s="962"/>
      <c r="P28" s="962"/>
      <c r="Q28" s="962"/>
      <c r="R28" s="962"/>
      <c r="S28" s="962"/>
      <c r="T28" s="962"/>
      <c r="U28" s="962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63">
        <v>1</v>
      </c>
      <c r="B29" s="316"/>
      <c r="C29" s="316"/>
      <c r="D29" s="316"/>
      <c r="E29" s="317"/>
      <c r="F29" s="468"/>
      <c r="G29" s="468"/>
      <c r="H29" s="468"/>
      <c r="I29" s="318"/>
      <c r="J29" s="177"/>
      <c r="K29" s="177"/>
      <c r="L29" s="315">
        <f>mergeValue(A29)</f>
        <v>1</v>
      </c>
      <c r="M29" s="570" t="s">
        <v>23</v>
      </c>
      <c r="N29" s="554"/>
      <c r="O29" s="946"/>
      <c r="P29" s="938"/>
      <c r="Q29" s="938"/>
      <c r="R29" s="938"/>
      <c r="S29" s="938"/>
      <c r="T29" s="938"/>
      <c r="U29" s="938"/>
      <c r="V29" s="939"/>
      <c r="W29" s="582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63"/>
      <c r="B30" s="863">
        <v>1</v>
      </c>
      <c r="C30" s="316"/>
      <c r="D30" s="316"/>
      <c r="E30" s="468"/>
      <c r="F30" s="468"/>
      <c r="G30" s="468"/>
      <c r="H30" s="468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46"/>
      <c r="P30" s="938"/>
      <c r="Q30" s="938"/>
      <c r="R30" s="938"/>
      <c r="S30" s="938"/>
      <c r="T30" s="938"/>
      <c r="U30" s="938"/>
      <c r="V30" s="939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63"/>
      <c r="B31" s="863"/>
      <c r="C31" s="863">
        <v>1</v>
      </c>
      <c r="D31" s="316"/>
      <c r="E31" s="468"/>
      <c r="F31" s="468"/>
      <c r="G31" s="468"/>
      <c r="H31" s="468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646</v>
      </c>
      <c r="N31" s="267"/>
      <c r="O31" s="946"/>
      <c r="P31" s="938"/>
      <c r="Q31" s="938"/>
      <c r="R31" s="938"/>
      <c r="S31" s="938"/>
      <c r="T31" s="938"/>
      <c r="U31" s="938"/>
      <c r="V31" s="939"/>
      <c r="W31" s="268" t="s">
        <v>647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63"/>
      <c r="B32" s="863"/>
      <c r="C32" s="863"/>
      <c r="D32" s="863">
        <v>1</v>
      </c>
      <c r="E32" s="468"/>
      <c r="F32" s="468"/>
      <c r="G32" s="468"/>
      <c r="H32" s="468"/>
      <c r="I32" s="876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940"/>
      <c r="P32" s="941"/>
      <c r="Q32" s="941"/>
      <c r="R32" s="941"/>
      <c r="S32" s="941"/>
      <c r="T32" s="941"/>
      <c r="U32" s="941"/>
      <c r="V32" s="942"/>
      <c r="W32" s="268" t="s">
        <v>637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63"/>
      <c r="B33" s="863"/>
      <c r="C33" s="863"/>
      <c r="D33" s="863"/>
      <c r="E33" s="863">
        <v>1</v>
      </c>
      <c r="F33" s="468"/>
      <c r="G33" s="468"/>
      <c r="H33" s="468"/>
      <c r="I33" s="876"/>
      <c r="J33" s="876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43"/>
      <c r="P33" s="944"/>
      <c r="Q33" s="944"/>
      <c r="R33" s="944"/>
      <c r="S33" s="944"/>
      <c r="T33" s="944"/>
      <c r="U33" s="944"/>
      <c r="V33" s="945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63"/>
      <c r="B34" s="863"/>
      <c r="C34" s="863"/>
      <c r="D34" s="863"/>
      <c r="E34" s="863"/>
      <c r="F34" s="316">
        <v>1</v>
      </c>
      <c r="G34" s="316"/>
      <c r="H34" s="316"/>
      <c r="I34" s="876"/>
      <c r="J34" s="876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81"/>
      <c r="O34" s="189"/>
      <c r="P34" s="189"/>
      <c r="Q34" s="189"/>
      <c r="R34" s="870"/>
      <c r="S34" s="871" t="s">
        <v>86</v>
      </c>
      <c r="T34" s="870"/>
      <c r="U34" s="871" t="s">
        <v>87</v>
      </c>
      <c r="V34" s="264"/>
      <c r="W34" s="947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63"/>
      <c r="B35" s="863"/>
      <c r="C35" s="863"/>
      <c r="D35" s="863"/>
      <c r="E35" s="863"/>
      <c r="F35" s="316"/>
      <c r="G35" s="316"/>
      <c r="H35" s="316"/>
      <c r="I35" s="876"/>
      <c r="J35" s="876"/>
      <c r="K35" s="319"/>
      <c r="L35" s="168"/>
      <c r="M35" s="198"/>
      <c r="N35" s="881"/>
      <c r="O35" s="280"/>
      <c r="P35" s="277"/>
      <c r="Q35" s="278" t="str">
        <f>R34 &amp; "-" &amp; T34</f>
        <v>-</v>
      </c>
      <c r="R35" s="870"/>
      <c r="S35" s="871"/>
      <c r="T35" s="878"/>
      <c r="U35" s="871"/>
      <c r="V35" s="264"/>
      <c r="W35" s="948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63"/>
      <c r="B36" s="863"/>
      <c r="C36" s="863"/>
      <c r="D36" s="863"/>
      <c r="E36" s="863"/>
      <c r="F36" s="316"/>
      <c r="G36" s="316"/>
      <c r="H36" s="316"/>
      <c r="I36" s="876"/>
      <c r="J36" s="876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49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63"/>
      <c r="B37" s="863"/>
      <c r="C37" s="863"/>
      <c r="D37" s="863"/>
      <c r="E37" s="316"/>
      <c r="F37" s="468"/>
      <c r="G37" s="468"/>
      <c r="H37" s="468"/>
      <c r="I37" s="876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63"/>
      <c r="B38" s="863"/>
      <c r="C38" s="863"/>
      <c r="D38" s="316"/>
      <c r="E38" s="320"/>
      <c r="F38" s="468"/>
      <c r="G38" s="468"/>
      <c r="H38" s="468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63"/>
      <c r="B39" s="863"/>
      <c r="C39" s="316"/>
      <c r="D39" s="316"/>
      <c r="E39" s="320"/>
      <c r="F39" s="468"/>
      <c r="G39" s="468"/>
      <c r="H39" s="468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63"/>
      <c r="B40" s="316"/>
      <c r="C40" s="320"/>
      <c r="D40" s="320"/>
      <c r="E40" s="320"/>
      <c r="F40" s="468"/>
      <c r="G40" s="468"/>
      <c r="H40" s="468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8"/>
      <c r="H41" s="468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30" customFormat="1" ht="22.5">
      <c r="A45" s="863">
        <v>1</v>
      </c>
      <c r="B45" s="676"/>
      <c r="C45" s="676"/>
      <c r="D45" s="676"/>
      <c r="E45" s="677"/>
      <c r="F45" s="677"/>
      <c r="G45" s="678"/>
      <c r="H45" s="678"/>
      <c r="I45" s="675"/>
      <c r="J45" s="647"/>
      <c r="K45" s="647"/>
      <c r="L45" s="674">
        <f>mergeValue(A45)</f>
        <v>1</v>
      </c>
      <c r="M45" s="618" t="s">
        <v>23</v>
      </c>
      <c r="N45" s="660"/>
      <c r="O45" s="937"/>
      <c r="P45" s="938"/>
      <c r="Q45" s="938"/>
      <c r="R45" s="938"/>
      <c r="S45" s="938"/>
      <c r="T45" s="938"/>
      <c r="U45" s="938"/>
      <c r="V45" s="939"/>
      <c r="W45" s="533" t="s">
        <v>513</v>
      </c>
      <c r="X45" s="666"/>
      <c r="Y45" s="666"/>
      <c r="Z45" s="666"/>
      <c r="AA45" s="666"/>
      <c r="AB45" s="666"/>
      <c r="AC45" s="666"/>
      <c r="AD45" s="666"/>
      <c r="AE45" s="666"/>
      <c r="AF45" s="666"/>
      <c r="AG45" s="666"/>
      <c r="AH45" s="666"/>
    </row>
    <row r="46" spans="1:36" s="630" customFormat="1" ht="22.5">
      <c r="A46" s="863"/>
      <c r="B46" s="863">
        <v>1</v>
      </c>
      <c r="C46" s="676"/>
      <c r="D46" s="676"/>
      <c r="E46" s="679"/>
      <c r="F46" s="678"/>
      <c r="G46" s="678"/>
      <c r="H46" s="678"/>
      <c r="I46" s="653"/>
      <c r="J46" s="648"/>
      <c r="L46" s="674" t="str">
        <f>mergeValue(A46) &amp;"."&amp; mergeValue(B46)</f>
        <v>1.1</v>
      </c>
      <c r="M46" s="637" t="s">
        <v>18</v>
      </c>
      <c r="N46" s="660"/>
      <c r="O46" s="937"/>
      <c r="P46" s="938"/>
      <c r="Q46" s="938"/>
      <c r="R46" s="938"/>
      <c r="S46" s="938"/>
      <c r="T46" s="938"/>
      <c r="U46" s="938"/>
      <c r="V46" s="939"/>
      <c r="W46" s="533" t="s">
        <v>514</v>
      </c>
      <c r="X46" s="666"/>
      <c r="Y46" s="666"/>
      <c r="Z46" s="666"/>
      <c r="AA46" s="666"/>
      <c r="AB46" s="666"/>
      <c r="AC46" s="666"/>
      <c r="AD46" s="666"/>
      <c r="AE46" s="666"/>
      <c r="AF46" s="666"/>
      <c r="AG46" s="666"/>
      <c r="AH46" s="666"/>
    </row>
    <row r="47" spans="1:36" s="630" customFormat="1" ht="45">
      <c r="A47" s="863"/>
      <c r="B47" s="863"/>
      <c r="C47" s="863">
        <v>1</v>
      </c>
      <c r="D47" s="676"/>
      <c r="E47" s="679"/>
      <c r="F47" s="678"/>
      <c r="G47" s="678"/>
      <c r="H47" s="678"/>
      <c r="I47" s="685"/>
      <c r="J47" s="648"/>
      <c r="K47" s="634"/>
      <c r="L47" s="674" t="str">
        <f>mergeValue(A47) &amp;"."&amp; mergeValue(B47)&amp;"."&amp; mergeValue(C47)</f>
        <v>1.1.1</v>
      </c>
      <c r="M47" s="638" t="s">
        <v>646</v>
      </c>
      <c r="N47" s="660"/>
      <c r="O47" s="937"/>
      <c r="P47" s="938"/>
      <c r="Q47" s="938"/>
      <c r="R47" s="938"/>
      <c r="S47" s="938"/>
      <c r="T47" s="938"/>
      <c r="U47" s="938"/>
      <c r="V47" s="939"/>
      <c r="W47" s="533" t="s">
        <v>647</v>
      </c>
      <c r="X47" s="666"/>
      <c r="Y47" s="666"/>
      <c r="Z47" s="666"/>
      <c r="AA47" s="671"/>
      <c r="AB47" s="666"/>
      <c r="AC47" s="666"/>
      <c r="AD47" s="666"/>
      <c r="AE47" s="666"/>
      <c r="AF47" s="666"/>
      <c r="AG47" s="666"/>
      <c r="AH47" s="666"/>
    </row>
    <row r="48" spans="1:36" s="630" customFormat="1" ht="33.75">
      <c r="A48" s="863"/>
      <c r="B48" s="863"/>
      <c r="C48" s="863"/>
      <c r="D48" s="863">
        <v>1</v>
      </c>
      <c r="E48" s="679"/>
      <c r="F48" s="678"/>
      <c r="G48" s="678"/>
      <c r="H48" s="876"/>
      <c r="I48" s="882"/>
      <c r="J48" s="648"/>
      <c r="K48" s="634"/>
      <c r="L48" s="674" t="str">
        <f>mergeValue(A48) &amp;"."&amp; mergeValue(B48)&amp;"."&amp; mergeValue(C48)&amp;"."&amp; mergeValue(D48)</f>
        <v>1.1.1.1</v>
      </c>
      <c r="M48" s="639" t="s">
        <v>411</v>
      </c>
      <c r="N48" s="660"/>
      <c r="O48" s="940"/>
      <c r="P48" s="941"/>
      <c r="Q48" s="941"/>
      <c r="R48" s="941"/>
      <c r="S48" s="941"/>
      <c r="T48" s="941"/>
      <c r="U48" s="941"/>
      <c r="V48" s="942"/>
      <c r="W48" s="533" t="s">
        <v>677</v>
      </c>
      <c r="X48" s="666"/>
      <c r="Y48" s="666"/>
      <c r="Z48" s="666"/>
      <c r="AA48" s="671"/>
      <c r="AB48" s="666"/>
      <c r="AC48" s="666"/>
      <c r="AD48" s="666"/>
      <c r="AE48" s="666"/>
      <c r="AF48" s="666"/>
      <c r="AG48" s="666"/>
      <c r="AH48" s="666"/>
    </row>
    <row r="49" spans="1:36" s="630" customFormat="1" ht="33.75" customHeight="1">
      <c r="A49" s="863"/>
      <c r="B49" s="863"/>
      <c r="C49" s="863"/>
      <c r="D49" s="863"/>
      <c r="E49" s="864" t="s">
        <v>95</v>
      </c>
      <c r="F49" s="676"/>
      <c r="G49" s="678"/>
      <c r="H49" s="876"/>
      <c r="I49" s="882"/>
      <c r="J49" s="876"/>
      <c r="K49" s="634"/>
      <c r="L49" s="674" t="str">
        <f>mergeValue(A49) &amp;"."&amp; mergeValue(B49)&amp;"."&amp; mergeValue(C49)&amp;"."&amp; mergeValue(D49)&amp;"."&amp; mergeValue(E49)</f>
        <v>1.1.1.1.1</v>
      </c>
      <c r="M49" s="643" t="s">
        <v>10</v>
      </c>
      <c r="N49" s="661"/>
      <c r="O49" s="943"/>
      <c r="P49" s="944"/>
      <c r="Q49" s="944"/>
      <c r="R49" s="944"/>
      <c r="S49" s="944"/>
      <c r="T49" s="944"/>
      <c r="U49" s="944"/>
      <c r="V49" s="945"/>
      <c r="W49" s="533" t="s">
        <v>515</v>
      </c>
      <c r="X49" s="666"/>
      <c r="Y49" s="671" t="str">
        <f>strCheckUnique(Z49:Z52)</f>
        <v/>
      </c>
      <c r="Z49" s="666"/>
      <c r="AA49" s="671"/>
      <c r="AB49" s="666"/>
      <c r="AC49" s="666"/>
      <c r="AD49" s="666"/>
      <c r="AE49" s="666"/>
      <c r="AF49" s="666"/>
      <c r="AG49" s="666"/>
      <c r="AH49" s="666"/>
    </row>
    <row r="50" spans="1:36" s="630" customFormat="1" ht="168" customHeight="1">
      <c r="A50" s="863"/>
      <c r="B50" s="863"/>
      <c r="C50" s="863"/>
      <c r="D50" s="863"/>
      <c r="E50" s="864"/>
      <c r="F50" s="676">
        <v>1</v>
      </c>
      <c r="G50" s="676"/>
      <c r="H50" s="876"/>
      <c r="I50" s="882"/>
      <c r="J50" s="876"/>
      <c r="K50" s="685"/>
      <c r="L50" s="674" t="str">
        <f>mergeValue(A50) &amp;"."&amp; mergeValue(B50)&amp;"."&amp; mergeValue(C50)&amp;"."&amp; mergeValue(D50)&amp;"."&amp; mergeValue(E50)&amp;"."&amp; mergeValue(F50)</f>
        <v>1.1.1.1.1.1</v>
      </c>
      <c r="M50" s="673"/>
      <c r="N50" s="881"/>
      <c r="O50" s="650"/>
      <c r="P50" s="650"/>
      <c r="Q50" s="650"/>
      <c r="R50" s="870"/>
      <c r="S50" s="883" t="s">
        <v>86</v>
      </c>
      <c r="T50" s="870"/>
      <c r="U50" s="883" t="s">
        <v>87</v>
      </c>
      <c r="V50" s="659"/>
      <c r="W50" s="860" t="s">
        <v>680</v>
      </c>
      <c r="X50" s="666" t="str">
        <f>strCheckDate(O51:V51)</f>
        <v/>
      </c>
      <c r="Y50" s="666"/>
      <c r="Z50" s="671" t="str">
        <f>IF(M50="","",M50 )</f>
        <v/>
      </c>
      <c r="AA50" s="671"/>
      <c r="AB50" s="671"/>
      <c r="AC50" s="671"/>
      <c r="AD50" s="666"/>
      <c r="AE50" s="666"/>
      <c r="AF50" s="666"/>
      <c r="AG50" s="666"/>
      <c r="AH50" s="666"/>
    </row>
    <row r="51" spans="1:36" s="630" customFormat="1" ht="14.25" hidden="1" customHeight="1">
      <c r="A51" s="863"/>
      <c r="B51" s="863"/>
      <c r="C51" s="863"/>
      <c r="D51" s="863"/>
      <c r="E51" s="864"/>
      <c r="F51" s="676"/>
      <c r="G51" s="676"/>
      <c r="H51" s="876"/>
      <c r="I51" s="882"/>
      <c r="J51" s="876"/>
      <c r="K51" s="685"/>
      <c r="L51" s="642"/>
      <c r="M51" s="691"/>
      <c r="N51" s="881"/>
      <c r="O51" s="667"/>
      <c r="P51" s="664"/>
      <c r="Q51" s="665" t="str">
        <f>R50 &amp; "-" &amp; T50</f>
        <v>-</v>
      </c>
      <c r="R51" s="870"/>
      <c r="S51" s="883"/>
      <c r="T51" s="878"/>
      <c r="U51" s="883"/>
      <c r="V51" s="659"/>
      <c r="W51" s="860"/>
      <c r="X51" s="666"/>
      <c r="Y51" s="666"/>
      <c r="Z51" s="666"/>
      <c r="AA51" s="671"/>
      <c r="AB51" s="666"/>
      <c r="AC51" s="666"/>
      <c r="AD51" s="666"/>
      <c r="AE51" s="666"/>
      <c r="AF51" s="666"/>
      <c r="AG51" s="666"/>
      <c r="AH51" s="666"/>
    </row>
    <row r="52" spans="1:36" s="629" customFormat="1" ht="15" customHeight="1">
      <c r="A52" s="863"/>
      <c r="B52" s="863"/>
      <c r="C52" s="863"/>
      <c r="D52" s="863"/>
      <c r="E52" s="864"/>
      <c r="F52" s="680"/>
      <c r="G52" s="678"/>
      <c r="H52" s="876"/>
      <c r="I52" s="882"/>
      <c r="J52" s="876"/>
      <c r="K52" s="654"/>
      <c r="L52" s="635"/>
      <c r="M52" s="644" t="s">
        <v>412</v>
      </c>
      <c r="N52" s="651"/>
      <c r="O52" s="636"/>
      <c r="P52" s="636"/>
      <c r="Q52" s="636"/>
      <c r="R52" s="658"/>
      <c r="S52" s="652"/>
      <c r="T52" s="652"/>
      <c r="U52" s="652"/>
      <c r="V52" s="649"/>
      <c r="W52" s="860"/>
      <c r="X52" s="668"/>
      <c r="Y52" s="668"/>
      <c r="Z52" s="668"/>
      <c r="AA52" s="671"/>
      <c r="AB52" s="668"/>
      <c r="AC52" s="666"/>
      <c r="AD52" s="666"/>
      <c r="AE52" s="666"/>
      <c r="AF52" s="666"/>
      <c r="AG52" s="666"/>
      <c r="AH52" s="666"/>
      <c r="AI52" s="630"/>
    </row>
    <row r="53" spans="1:36" s="629" customFormat="1" ht="15" customHeight="1">
      <c r="A53" s="863"/>
      <c r="B53" s="863"/>
      <c r="C53" s="863"/>
      <c r="D53" s="863"/>
      <c r="E53" s="679"/>
      <c r="F53" s="680"/>
      <c r="G53" s="678"/>
      <c r="H53" s="876"/>
      <c r="I53" s="882"/>
      <c r="J53" s="633"/>
      <c r="K53" s="654"/>
      <c r="L53" s="635"/>
      <c r="M53" s="641" t="s">
        <v>13</v>
      </c>
      <c r="N53" s="651"/>
      <c r="O53" s="636"/>
      <c r="P53" s="636"/>
      <c r="Q53" s="636"/>
      <c r="R53" s="658"/>
      <c r="S53" s="652"/>
      <c r="T53" s="652"/>
      <c r="U53" s="651"/>
      <c r="V53" s="652"/>
      <c r="W53" s="649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</row>
    <row r="54" spans="1:36" s="629" customFormat="1" ht="15" customHeight="1">
      <c r="A54" s="863"/>
      <c r="B54" s="863"/>
      <c r="C54" s="863"/>
      <c r="D54" s="681"/>
      <c r="E54" s="681"/>
      <c r="F54" s="682"/>
      <c r="G54" s="681"/>
      <c r="H54" s="678"/>
      <c r="I54" s="654"/>
      <c r="J54" s="633"/>
      <c r="K54" s="647"/>
      <c r="L54" s="689"/>
      <c r="M54" s="259" t="s">
        <v>413</v>
      </c>
      <c r="N54" s="690"/>
      <c r="O54" s="688"/>
      <c r="P54" s="688"/>
      <c r="Q54" s="688"/>
      <c r="R54" s="687"/>
      <c r="S54" s="156"/>
      <c r="T54" s="156"/>
      <c r="U54" s="690"/>
      <c r="V54" s="156"/>
      <c r="W54" s="184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</row>
    <row r="55" spans="1:36" s="629" customFormat="1" ht="15" customHeight="1">
      <c r="A55" s="863"/>
      <c r="B55" s="863"/>
      <c r="C55" s="681"/>
      <c r="D55" s="681"/>
      <c r="E55" s="681"/>
      <c r="F55" s="682"/>
      <c r="G55" s="681"/>
      <c r="H55" s="678"/>
      <c r="I55" s="654"/>
      <c r="J55" s="633"/>
      <c r="K55" s="647"/>
      <c r="L55" s="635"/>
      <c r="M55" s="640" t="s">
        <v>389</v>
      </c>
      <c r="N55" s="652"/>
      <c r="O55" s="640"/>
      <c r="P55" s="640"/>
      <c r="Q55" s="640"/>
      <c r="R55" s="658"/>
      <c r="S55" s="652"/>
      <c r="T55" s="652"/>
      <c r="U55" s="651"/>
      <c r="V55" s="652"/>
      <c r="W55" s="649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</row>
    <row r="56" spans="1:36" s="629" customFormat="1" ht="15" customHeight="1">
      <c r="A56" s="863"/>
      <c r="B56" s="681"/>
      <c r="C56" s="681"/>
      <c r="D56" s="681"/>
      <c r="E56" s="681"/>
      <c r="F56" s="682"/>
      <c r="G56" s="681"/>
      <c r="H56" s="678"/>
      <c r="I56" s="654"/>
      <c r="J56" s="633"/>
      <c r="K56" s="647"/>
      <c r="L56" s="635"/>
      <c r="M56" s="646" t="s">
        <v>21</v>
      </c>
      <c r="N56" s="652"/>
      <c r="O56" s="640"/>
      <c r="P56" s="640"/>
      <c r="Q56" s="640"/>
      <c r="R56" s="658"/>
      <c r="S56" s="652"/>
      <c r="T56" s="652"/>
      <c r="U56" s="651"/>
      <c r="V56" s="652"/>
      <c r="W56" s="649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</row>
    <row r="57" spans="1:36" s="629" customFormat="1" ht="15" customHeight="1">
      <c r="A57" s="676"/>
      <c r="B57" s="683"/>
      <c r="C57" s="683"/>
      <c r="D57" s="683"/>
      <c r="E57" s="684"/>
      <c r="F57" s="683"/>
      <c r="G57" s="678"/>
      <c r="H57" s="678"/>
      <c r="I57" s="653"/>
      <c r="J57" s="633"/>
      <c r="K57" s="685"/>
      <c r="L57" s="635"/>
      <c r="M57" s="655" t="s">
        <v>311</v>
      </c>
      <c r="N57" s="652"/>
      <c r="O57" s="640"/>
      <c r="P57" s="640"/>
      <c r="Q57" s="640"/>
      <c r="R57" s="658"/>
      <c r="S57" s="652"/>
      <c r="T57" s="652"/>
      <c r="U57" s="651"/>
      <c r="V57" s="652"/>
      <c r="W57" s="649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63">
        <v>1</v>
      </c>
      <c r="B61" s="316"/>
      <c r="C61" s="316"/>
      <c r="D61" s="316"/>
      <c r="E61" s="317"/>
      <c r="F61" s="468"/>
      <c r="G61" s="468"/>
      <c r="H61" s="468"/>
      <c r="I61" s="318"/>
      <c r="J61" s="177"/>
      <c r="K61" s="177"/>
      <c r="L61" s="315">
        <f>mergeValue(A61)</f>
        <v>1</v>
      </c>
      <c r="M61" s="570" t="s">
        <v>23</v>
      </c>
      <c r="N61" s="554"/>
      <c r="O61" s="861"/>
      <c r="P61" s="861"/>
      <c r="Q61" s="861"/>
      <c r="R61" s="861"/>
      <c r="S61" s="861"/>
      <c r="T61" s="861"/>
      <c r="U61" s="861"/>
      <c r="V61" s="861"/>
      <c r="W61" s="582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63"/>
      <c r="B62" s="863">
        <v>1</v>
      </c>
      <c r="C62" s="316"/>
      <c r="D62" s="316"/>
      <c r="E62" s="468"/>
      <c r="F62" s="468"/>
      <c r="G62" s="468"/>
      <c r="H62" s="468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61"/>
      <c r="P62" s="861"/>
      <c r="Q62" s="861"/>
      <c r="R62" s="861"/>
      <c r="S62" s="861"/>
      <c r="T62" s="861"/>
      <c r="U62" s="861"/>
      <c r="V62" s="861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63"/>
      <c r="B63" s="863"/>
      <c r="C63" s="863">
        <v>1</v>
      </c>
      <c r="D63" s="316"/>
      <c r="E63" s="468"/>
      <c r="F63" s="468"/>
      <c r="G63" s="468"/>
      <c r="H63" s="468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646</v>
      </c>
      <c r="N63" s="267"/>
      <c r="O63" s="861"/>
      <c r="P63" s="861"/>
      <c r="Q63" s="861"/>
      <c r="R63" s="861"/>
      <c r="S63" s="861"/>
      <c r="T63" s="861"/>
      <c r="U63" s="861"/>
      <c r="V63" s="861"/>
      <c r="W63" s="268" t="s">
        <v>647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63"/>
      <c r="B64" s="863"/>
      <c r="C64" s="863"/>
      <c r="D64" s="863">
        <v>1</v>
      </c>
      <c r="E64" s="468"/>
      <c r="F64" s="468"/>
      <c r="G64" s="468"/>
      <c r="H64" s="468"/>
      <c r="I64" s="876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77"/>
      <c r="P64" s="877"/>
      <c r="Q64" s="877"/>
      <c r="R64" s="877"/>
      <c r="S64" s="877"/>
      <c r="T64" s="877"/>
      <c r="U64" s="877"/>
      <c r="V64" s="877"/>
      <c r="W64" s="268" t="s">
        <v>637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33.75" hidden="1">
      <c r="A65" s="863"/>
      <c r="B65" s="863"/>
      <c r="C65" s="863"/>
      <c r="D65" s="863"/>
      <c r="E65" s="863">
        <v>1</v>
      </c>
      <c r="F65" s="468"/>
      <c r="G65" s="468"/>
      <c r="H65" s="468"/>
      <c r="I65" s="876"/>
      <c r="J65" s="876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79"/>
      <c r="P65" s="879"/>
      <c r="Q65" s="879"/>
      <c r="R65" s="879"/>
      <c r="S65" s="879"/>
      <c r="T65" s="879"/>
      <c r="U65" s="879"/>
      <c r="V65" s="879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63"/>
      <c r="B66" s="863"/>
      <c r="C66" s="863"/>
      <c r="D66" s="863"/>
      <c r="E66" s="863"/>
      <c r="F66" s="316">
        <v>1</v>
      </c>
      <c r="G66" s="316"/>
      <c r="H66" s="316"/>
      <c r="I66" s="876"/>
      <c r="J66" s="876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81"/>
      <c r="O66" s="189"/>
      <c r="P66" s="189"/>
      <c r="Q66" s="189"/>
      <c r="R66" s="870"/>
      <c r="S66" s="871" t="s">
        <v>86</v>
      </c>
      <c r="T66" s="870"/>
      <c r="U66" s="871" t="s">
        <v>87</v>
      </c>
      <c r="V66" s="264"/>
      <c r="W66" s="947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63"/>
      <c r="B67" s="863"/>
      <c r="C67" s="863"/>
      <c r="D67" s="863"/>
      <c r="E67" s="863"/>
      <c r="F67" s="316"/>
      <c r="G67" s="316"/>
      <c r="H67" s="316"/>
      <c r="I67" s="876"/>
      <c r="J67" s="876"/>
      <c r="K67" s="319"/>
      <c r="L67" s="168"/>
      <c r="M67" s="198"/>
      <c r="N67" s="881"/>
      <c r="O67" s="280"/>
      <c r="P67" s="277"/>
      <c r="Q67" s="278" t="str">
        <f>R66 &amp; "-" &amp; T66</f>
        <v>-</v>
      </c>
      <c r="R67" s="870"/>
      <c r="S67" s="871"/>
      <c r="T67" s="878"/>
      <c r="U67" s="871"/>
      <c r="V67" s="264"/>
      <c r="W67" s="948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63"/>
      <c r="B68" s="863"/>
      <c r="C68" s="863"/>
      <c r="D68" s="863"/>
      <c r="E68" s="863"/>
      <c r="F68" s="316"/>
      <c r="G68" s="316"/>
      <c r="H68" s="316"/>
      <c r="I68" s="876"/>
      <c r="J68" s="876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49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63"/>
      <c r="B69" s="863"/>
      <c r="C69" s="863"/>
      <c r="D69" s="863"/>
      <c r="E69" s="316"/>
      <c r="F69" s="468"/>
      <c r="G69" s="468"/>
      <c r="H69" s="468"/>
      <c r="I69" s="876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63"/>
      <c r="B70" s="863"/>
      <c r="C70" s="863"/>
      <c r="D70" s="316"/>
      <c r="E70" s="320"/>
      <c r="F70" s="468"/>
      <c r="G70" s="468"/>
      <c r="H70" s="468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63"/>
      <c r="B71" s="863"/>
      <c r="C71" s="316"/>
      <c r="D71" s="316"/>
      <c r="E71" s="320"/>
      <c r="F71" s="468"/>
      <c r="G71" s="468"/>
      <c r="H71" s="468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63"/>
      <c r="B72" s="316"/>
      <c r="C72" s="320"/>
      <c r="D72" s="320"/>
      <c r="E72" s="320"/>
      <c r="F72" s="468"/>
      <c r="G72" s="468"/>
      <c r="H72" s="468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8"/>
      <c r="H73" s="468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63">
        <v>1</v>
      </c>
      <c r="B77" s="316"/>
      <c r="C77" s="316"/>
      <c r="D77" s="316"/>
      <c r="E77" s="317"/>
      <c r="F77" s="468"/>
      <c r="G77" s="468"/>
      <c r="H77" s="468"/>
      <c r="I77" s="318"/>
      <c r="J77" s="177"/>
      <c r="K77" s="177"/>
      <c r="L77" s="315">
        <f>mergeValue(A77)</f>
        <v>1</v>
      </c>
      <c r="M77" s="570" t="s">
        <v>23</v>
      </c>
      <c r="N77" s="554"/>
      <c r="O77" s="946"/>
      <c r="P77" s="938"/>
      <c r="Q77" s="938"/>
      <c r="R77" s="938"/>
      <c r="S77" s="938"/>
      <c r="T77" s="938"/>
      <c r="U77" s="938"/>
      <c r="V77" s="939"/>
      <c r="W77" s="582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63"/>
      <c r="B78" s="863">
        <v>1</v>
      </c>
      <c r="C78" s="316"/>
      <c r="D78" s="316"/>
      <c r="E78" s="468"/>
      <c r="F78" s="468"/>
      <c r="G78" s="468"/>
      <c r="H78" s="468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46"/>
      <c r="P78" s="938"/>
      <c r="Q78" s="938"/>
      <c r="R78" s="938"/>
      <c r="S78" s="938"/>
      <c r="T78" s="938"/>
      <c r="U78" s="938"/>
      <c r="V78" s="939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63"/>
      <c r="B79" s="863"/>
      <c r="C79" s="863">
        <v>1</v>
      </c>
      <c r="D79" s="316"/>
      <c r="E79" s="468"/>
      <c r="F79" s="468"/>
      <c r="G79" s="468"/>
      <c r="H79" s="468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646</v>
      </c>
      <c r="N79" s="267"/>
      <c r="O79" s="946"/>
      <c r="P79" s="938"/>
      <c r="Q79" s="938"/>
      <c r="R79" s="938"/>
      <c r="S79" s="938"/>
      <c r="T79" s="938"/>
      <c r="U79" s="938"/>
      <c r="V79" s="939"/>
      <c r="W79" s="268" t="s">
        <v>647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63"/>
      <c r="B80" s="863"/>
      <c r="C80" s="863"/>
      <c r="D80" s="863">
        <v>1</v>
      </c>
      <c r="E80" s="468"/>
      <c r="F80" s="468"/>
      <c r="G80" s="468"/>
      <c r="H80" s="468"/>
      <c r="I80" s="876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940"/>
      <c r="P80" s="941"/>
      <c r="Q80" s="941"/>
      <c r="R80" s="941"/>
      <c r="S80" s="941"/>
      <c r="T80" s="941"/>
      <c r="U80" s="941"/>
      <c r="V80" s="942"/>
      <c r="W80" s="268" t="s">
        <v>637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42" s="35" customFormat="1" ht="33.75" hidden="1">
      <c r="A81" s="863"/>
      <c r="B81" s="863"/>
      <c r="C81" s="863"/>
      <c r="D81" s="863"/>
      <c r="E81" s="863">
        <v>1</v>
      </c>
      <c r="F81" s="468"/>
      <c r="G81" s="468"/>
      <c r="H81" s="468"/>
      <c r="I81" s="876"/>
      <c r="J81" s="876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43"/>
      <c r="P81" s="944"/>
      <c r="Q81" s="944"/>
      <c r="R81" s="944"/>
      <c r="S81" s="944"/>
      <c r="T81" s="944"/>
      <c r="U81" s="944"/>
      <c r="V81" s="945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42" s="35" customFormat="1" ht="66" hidden="1" customHeight="1">
      <c r="A82" s="863"/>
      <c r="B82" s="863"/>
      <c r="C82" s="863"/>
      <c r="D82" s="863"/>
      <c r="E82" s="863"/>
      <c r="F82" s="316">
        <v>1</v>
      </c>
      <c r="G82" s="316"/>
      <c r="H82" s="316"/>
      <c r="I82" s="876"/>
      <c r="J82" s="876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70"/>
      <c r="S82" s="871" t="s">
        <v>86</v>
      </c>
      <c r="T82" s="870"/>
      <c r="U82" s="871" t="s">
        <v>87</v>
      </c>
      <c r="V82" s="264"/>
      <c r="W82" s="947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42" s="35" customFormat="1" ht="14.25" hidden="1" customHeight="1">
      <c r="A83" s="863"/>
      <c r="B83" s="863"/>
      <c r="C83" s="863"/>
      <c r="D83" s="863"/>
      <c r="E83" s="863"/>
      <c r="F83" s="316"/>
      <c r="G83" s="316"/>
      <c r="H83" s="316"/>
      <c r="I83" s="876"/>
      <c r="J83" s="876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70"/>
      <c r="S83" s="871"/>
      <c r="T83" s="878"/>
      <c r="U83" s="871"/>
      <c r="V83" s="264"/>
      <c r="W83" s="948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42" ht="15" hidden="1" customHeight="1">
      <c r="A84" s="863"/>
      <c r="B84" s="863"/>
      <c r="C84" s="863"/>
      <c r="D84" s="863"/>
      <c r="E84" s="863"/>
      <c r="F84" s="316"/>
      <c r="G84" s="316"/>
      <c r="H84" s="316"/>
      <c r="I84" s="876"/>
      <c r="J84" s="876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49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42" ht="14.25" hidden="1">
      <c r="A85" s="863"/>
      <c r="B85" s="863"/>
      <c r="C85" s="863"/>
      <c r="D85" s="863"/>
      <c r="E85" s="316"/>
      <c r="F85" s="468"/>
      <c r="G85" s="468"/>
      <c r="H85" s="468"/>
      <c r="I85" s="876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42" ht="14.25" hidden="1">
      <c r="A86" s="863"/>
      <c r="B86" s="863"/>
      <c r="C86" s="863"/>
      <c r="D86" s="316"/>
      <c r="E86" s="320"/>
      <c r="F86" s="468"/>
      <c r="G86" s="468"/>
      <c r="H86" s="468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42" ht="14.25" hidden="1">
      <c r="A87" s="863"/>
      <c r="B87" s="863"/>
      <c r="C87" s="316"/>
      <c r="D87" s="316"/>
      <c r="E87" s="320"/>
      <c r="F87" s="468"/>
      <c r="G87" s="468"/>
      <c r="H87" s="468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42" ht="14.25" hidden="1">
      <c r="A88" s="863"/>
      <c r="B88" s="316"/>
      <c r="C88" s="320"/>
      <c r="D88" s="320"/>
      <c r="E88" s="320"/>
      <c r="F88" s="468"/>
      <c r="G88" s="468"/>
      <c r="H88" s="468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42" ht="14.25" hidden="1">
      <c r="A89" s="316"/>
      <c r="B89" s="321"/>
      <c r="C89" s="321"/>
      <c r="D89" s="321"/>
      <c r="E89" s="322"/>
      <c r="F89" s="321"/>
      <c r="G89" s="468"/>
      <c r="H89" s="468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42" s="34" customFormat="1" ht="17.100000000000001" customHeight="1">
      <c r="G90" s="34" t="s">
        <v>15</v>
      </c>
      <c r="I90" s="34" t="s">
        <v>70</v>
      </c>
      <c r="V90" s="180"/>
    </row>
    <row r="91" spans="1:42" ht="17.100000000000001" customHeight="1">
      <c r="X91" s="631"/>
      <c r="Y91" s="42"/>
      <c r="Z91" s="42"/>
    </row>
    <row r="92" spans="1:42" s="701" customFormat="1" ht="270">
      <c r="A92" s="863">
        <v>1</v>
      </c>
      <c r="B92" s="743"/>
      <c r="C92" s="743"/>
      <c r="D92" s="743"/>
      <c r="E92" s="744"/>
      <c r="F92" s="744"/>
      <c r="G92" s="745"/>
      <c r="H92" s="745"/>
      <c r="I92" s="742"/>
      <c r="J92" s="718"/>
      <c r="K92" s="718"/>
      <c r="L92" s="741">
        <f>mergeValue(A92)</f>
        <v>1</v>
      </c>
      <c r="M92" s="618" t="s">
        <v>23</v>
      </c>
      <c r="N92" s="732"/>
      <c r="O92" s="861"/>
      <c r="P92" s="861"/>
      <c r="Q92" s="861"/>
      <c r="R92" s="861"/>
      <c r="S92" s="861"/>
      <c r="T92" s="861"/>
      <c r="U92" s="861"/>
      <c r="V92" s="861"/>
      <c r="W92" s="861"/>
      <c r="X92" s="861"/>
      <c r="Y92" s="861"/>
      <c r="Z92" s="861"/>
      <c r="AA92" s="861"/>
      <c r="AB92" s="861"/>
      <c r="AC92" s="861"/>
      <c r="AD92" s="533" t="s">
        <v>513</v>
      </c>
      <c r="AE92" s="736"/>
      <c r="AF92" s="736"/>
      <c r="AG92" s="736"/>
      <c r="AH92" s="736"/>
      <c r="AI92" s="736"/>
      <c r="AJ92" s="736"/>
      <c r="AK92" s="736"/>
      <c r="AL92" s="736"/>
      <c r="AM92" s="736"/>
      <c r="AN92" s="736"/>
      <c r="AO92" s="736"/>
      <c r="AP92" s="736"/>
    </row>
    <row r="93" spans="1:42" s="701" customFormat="1" ht="371.25">
      <c r="A93" s="863"/>
      <c r="B93" s="863">
        <v>1</v>
      </c>
      <c r="C93" s="743"/>
      <c r="D93" s="743"/>
      <c r="E93" s="746"/>
      <c r="F93" s="745"/>
      <c r="G93" s="745"/>
      <c r="H93" s="745"/>
      <c r="I93" s="724"/>
      <c r="J93" s="719"/>
      <c r="L93" s="741" t="str">
        <f>mergeValue(A93) &amp;"."&amp; mergeValue(B93)</f>
        <v>1.1</v>
      </c>
      <c r="M93" s="707" t="s">
        <v>18</v>
      </c>
      <c r="N93" s="732"/>
      <c r="O93" s="861"/>
      <c r="P93" s="861"/>
      <c r="Q93" s="861"/>
      <c r="R93" s="861"/>
      <c r="S93" s="861"/>
      <c r="T93" s="861"/>
      <c r="U93" s="861"/>
      <c r="V93" s="861"/>
      <c r="W93" s="861"/>
      <c r="X93" s="861"/>
      <c r="Y93" s="861"/>
      <c r="Z93" s="861"/>
      <c r="AA93" s="861"/>
      <c r="AB93" s="861"/>
      <c r="AC93" s="861"/>
      <c r="AD93" s="533" t="s">
        <v>514</v>
      </c>
      <c r="AE93" s="736"/>
      <c r="AF93" s="736"/>
      <c r="AG93" s="736"/>
      <c r="AH93" s="736"/>
      <c r="AI93" s="736"/>
      <c r="AJ93" s="736"/>
      <c r="AK93" s="736"/>
      <c r="AL93" s="736"/>
      <c r="AM93" s="736"/>
      <c r="AN93" s="736"/>
      <c r="AO93" s="736"/>
      <c r="AP93" s="736"/>
    </row>
    <row r="94" spans="1:42" s="701" customFormat="1" ht="409.5">
      <c r="A94" s="863"/>
      <c r="B94" s="863"/>
      <c r="C94" s="863">
        <v>1</v>
      </c>
      <c r="D94" s="743"/>
      <c r="E94" s="746"/>
      <c r="F94" s="745"/>
      <c r="G94" s="745"/>
      <c r="H94" s="745"/>
      <c r="I94" s="752"/>
      <c r="J94" s="719"/>
      <c r="K94" s="704"/>
      <c r="L94" s="741" t="str">
        <f>mergeValue(A94) &amp;"."&amp; mergeValue(B94)&amp;"."&amp; mergeValue(C94)</f>
        <v>1.1.1</v>
      </c>
      <c r="M94" s="708" t="s">
        <v>646</v>
      </c>
      <c r="N94" s="732"/>
      <c r="O94" s="861"/>
      <c r="P94" s="861"/>
      <c r="Q94" s="861"/>
      <c r="R94" s="861"/>
      <c r="S94" s="861"/>
      <c r="T94" s="861"/>
      <c r="U94" s="861"/>
      <c r="V94" s="861"/>
      <c r="W94" s="861"/>
      <c r="X94" s="861"/>
      <c r="Y94" s="861"/>
      <c r="Z94" s="861"/>
      <c r="AA94" s="861"/>
      <c r="AB94" s="861"/>
      <c r="AC94" s="861"/>
      <c r="AD94" s="533" t="s">
        <v>647</v>
      </c>
      <c r="AE94" s="736"/>
      <c r="AF94" s="736"/>
      <c r="AG94" s="736"/>
      <c r="AH94" s="739"/>
      <c r="AI94" s="736"/>
      <c r="AJ94" s="736"/>
      <c r="AK94" s="736"/>
      <c r="AL94" s="736"/>
      <c r="AM94" s="736"/>
      <c r="AN94" s="736"/>
      <c r="AO94" s="736"/>
      <c r="AP94" s="736"/>
    </row>
    <row r="95" spans="1:42" s="701" customFormat="1" ht="409.5">
      <c r="A95" s="863"/>
      <c r="B95" s="863"/>
      <c r="C95" s="863"/>
      <c r="D95" s="863">
        <v>1</v>
      </c>
      <c r="E95" s="746"/>
      <c r="F95" s="745"/>
      <c r="G95" s="745"/>
      <c r="H95" s="876"/>
      <c r="I95" s="719"/>
      <c r="J95" s="719"/>
      <c r="K95" s="704"/>
      <c r="L95" s="741" t="str">
        <f>mergeValue(A95) &amp;"."&amp; mergeValue(B95)&amp;"."&amp; mergeValue(C95)&amp;"."&amp; mergeValue(D95)</f>
        <v>1.1.1.1</v>
      </c>
      <c r="M95" s="709" t="s">
        <v>411</v>
      </c>
      <c r="N95" s="732"/>
      <c r="O95" s="877"/>
      <c r="P95" s="877"/>
      <c r="Q95" s="877"/>
      <c r="R95" s="877"/>
      <c r="S95" s="877"/>
      <c r="T95" s="877"/>
      <c r="U95" s="877"/>
      <c r="V95" s="877"/>
      <c r="W95" s="877"/>
      <c r="X95" s="877"/>
      <c r="Y95" s="877"/>
      <c r="Z95" s="877"/>
      <c r="AA95" s="877"/>
      <c r="AB95" s="877"/>
      <c r="AC95" s="877"/>
      <c r="AD95" s="533" t="s">
        <v>677</v>
      </c>
      <c r="AE95" s="736"/>
      <c r="AF95" s="736"/>
      <c r="AG95" s="736"/>
      <c r="AH95" s="739"/>
      <c r="AI95" s="736"/>
      <c r="AJ95" s="736"/>
      <c r="AK95" s="736"/>
      <c r="AL95" s="736"/>
      <c r="AM95" s="736"/>
      <c r="AN95" s="736"/>
      <c r="AO95" s="736"/>
      <c r="AP95" s="736"/>
    </row>
    <row r="96" spans="1:42" s="701" customFormat="1" ht="409.5">
      <c r="A96" s="863"/>
      <c r="B96" s="863"/>
      <c r="C96" s="863"/>
      <c r="D96" s="863"/>
      <c r="E96" s="864" t="s">
        <v>95</v>
      </c>
      <c r="F96" s="743"/>
      <c r="G96" s="745"/>
      <c r="H96" s="876"/>
      <c r="I96" s="876"/>
      <c r="J96" s="752"/>
      <c r="K96" s="704"/>
      <c r="L96" s="741" t="str">
        <f>mergeValue(A96) &amp;"."&amp; mergeValue(B96)&amp;"."&amp; mergeValue(C96)&amp;"."&amp; mergeValue(D96)&amp;"."&amp; mergeValue(E96)</f>
        <v>1.1.1.1.1</v>
      </c>
      <c r="M96" s="714" t="s">
        <v>10</v>
      </c>
      <c r="N96" s="733"/>
      <c r="O96" s="879"/>
      <c r="P96" s="879"/>
      <c r="Q96" s="879"/>
      <c r="R96" s="879"/>
      <c r="S96" s="879"/>
      <c r="T96" s="879"/>
      <c r="U96" s="879"/>
      <c r="V96" s="879"/>
      <c r="W96" s="879"/>
      <c r="X96" s="879"/>
      <c r="Y96" s="879"/>
      <c r="Z96" s="879"/>
      <c r="AA96" s="879"/>
      <c r="AB96" s="879"/>
      <c r="AC96" s="879"/>
      <c r="AD96" s="533" t="s">
        <v>515</v>
      </c>
      <c r="AE96" s="736"/>
      <c r="AF96" s="739" t="str">
        <f>strCheckUnique(AG96:AG100)</f>
        <v/>
      </c>
      <c r="AG96" s="736"/>
      <c r="AH96" s="739"/>
      <c r="AI96" s="736"/>
      <c r="AJ96" s="736"/>
      <c r="AK96" s="736"/>
      <c r="AL96" s="736"/>
      <c r="AM96" s="736"/>
      <c r="AN96" s="736"/>
      <c r="AO96" s="736"/>
      <c r="AP96" s="736"/>
    </row>
    <row r="97" spans="1:42" s="701" customFormat="1" ht="66" customHeight="1">
      <c r="A97" s="863"/>
      <c r="B97" s="863"/>
      <c r="C97" s="863"/>
      <c r="D97" s="863"/>
      <c r="E97" s="864"/>
      <c r="F97" s="863">
        <v>1</v>
      </c>
      <c r="G97" s="743"/>
      <c r="H97" s="876"/>
      <c r="I97" s="876"/>
      <c r="J97" s="876"/>
      <c r="K97" s="752"/>
      <c r="L97" s="741" t="str">
        <f>mergeValue(A97) &amp;"."&amp; mergeValue(B97)&amp;"."&amp; mergeValue(C97)&amp;"."&amp; mergeValue(D97)&amp;"."&amp; mergeValue(E97)&amp;"."&amp; mergeValue(F97)</f>
        <v>1.1.1.1.1.1</v>
      </c>
      <c r="M97" s="759"/>
      <c r="N97" s="881"/>
      <c r="O97" s="721"/>
      <c r="P97" s="782"/>
      <c r="Q97" s="782"/>
      <c r="R97" s="782"/>
      <c r="S97" s="721"/>
      <c r="T97" s="721"/>
      <c r="U97" s="721"/>
      <c r="V97" s="721"/>
      <c r="W97" s="721"/>
      <c r="X97" s="721"/>
      <c r="Y97" s="870"/>
      <c r="Z97" s="883" t="s">
        <v>86</v>
      </c>
      <c r="AA97" s="870"/>
      <c r="AB97" s="883" t="s">
        <v>87</v>
      </c>
      <c r="AC97" s="731"/>
      <c r="AD97" s="860" t="s">
        <v>680</v>
      </c>
      <c r="AE97" s="736" t="str">
        <f>strCheckDate(O98:AC98)</f>
        <v/>
      </c>
      <c r="AF97" s="736"/>
      <c r="AG97" s="739" t="str">
        <f>IF(M97="","",M97 )</f>
        <v/>
      </c>
      <c r="AH97" s="739"/>
      <c r="AI97" s="739"/>
      <c r="AJ97" s="739"/>
      <c r="AK97" s="736"/>
      <c r="AL97" s="736"/>
      <c r="AM97" s="736"/>
      <c r="AN97" s="736"/>
      <c r="AO97" s="736"/>
      <c r="AP97" s="736"/>
    </row>
    <row r="98" spans="1:42" s="701" customFormat="1" ht="14.25" hidden="1" customHeight="1">
      <c r="A98" s="863"/>
      <c r="B98" s="863"/>
      <c r="C98" s="863"/>
      <c r="D98" s="863"/>
      <c r="E98" s="864"/>
      <c r="F98" s="863"/>
      <c r="G98" s="743"/>
      <c r="H98" s="876"/>
      <c r="I98" s="876"/>
      <c r="J98" s="876"/>
      <c r="K98" s="752"/>
      <c r="L98" s="713"/>
      <c r="M98" s="755"/>
      <c r="N98" s="881"/>
      <c r="O98" s="737"/>
      <c r="P98" s="737"/>
      <c r="Q98" s="734"/>
      <c r="R98" s="735" t="str">
        <f>Y97 &amp; "-" &amp; AA97</f>
        <v>-</v>
      </c>
      <c r="S98" s="735"/>
      <c r="T98" s="735"/>
      <c r="U98" s="735"/>
      <c r="V98" s="735"/>
      <c r="W98" s="735"/>
      <c r="X98" s="735"/>
      <c r="Y98" s="870"/>
      <c r="Z98" s="883"/>
      <c r="AA98" s="878"/>
      <c r="AB98" s="883"/>
      <c r="AC98" s="731"/>
      <c r="AD98" s="860"/>
      <c r="AE98" s="736"/>
      <c r="AF98" s="736"/>
      <c r="AG98" s="736"/>
      <c r="AH98" s="739"/>
      <c r="AI98" s="736"/>
      <c r="AJ98" s="736"/>
      <c r="AK98" s="736"/>
      <c r="AL98" s="736"/>
      <c r="AM98" s="736"/>
      <c r="AN98" s="736"/>
      <c r="AO98" s="736"/>
      <c r="AP98" s="736"/>
    </row>
    <row r="99" spans="1:42" s="701" customFormat="1" ht="14.25" hidden="1" customHeight="1">
      <c r="A99" s="863"/>
      <c r="B99" s="863"/>
      <c r="C99" s="863"/>
      <c r="D99" s="863"/>
      <c r="E99" s="864"/>
      <c r="F99" s="863"/>
      <c r="G99" s="743"/>
      <c r="H99" s="876"/>
      <c r="I99" s="876"/>
      <c r="J99" s="876"/>
      <c r="K99" s="752"/>
      <c r="L99" s="705"/>
      <c r="M99" s="716"/>
      <c r="N99" s="722"/>
      <c r="O99" s="706"/>
      <c r="P99" s="706"/>
      <c r="Q99" s="706"/>
      <c r="R99" s="706"/>
      <c r="S99" s="706"/>
      <c r="T99" s="706"/>
      <c r="U99" s="706"/>
      <c r="V99" s="706"/>
      <c r="W99" s="706"/>
      <c r="X99" s="706"/>
      <c r="Y99" s="729"/>
      <c r="Z99" s="723"/>
      <c r="AA99" s="723"/>
      <c r="AB99" s="723"/>
      <c r="AC99" s="720"/>
      <c r="AD99" s="860"/>
      <c r="AE99" s="736"/>
      <c r="AF99" s="736"/>
      <c r="AG99" s="736"/>
      <c r="AH99" s="739"/>
      <c r="AI99" s="736"/>
      <c r="AJ99" s="736"/>
      <c r="AK99" s="736"/>
      <c r="AL99" s="736"/>
      <c r="AM99" s="736"/>
      <c r="AN99" s="736"/>
      <c r="AO99" s="736"/>
      <c r="AP99" s="736"/>
    </row>
    <row r="100" spans="1:42" s="700" customFormat="1" ht="15" customHeight="1">
      <c r="A100" s="863"/>
      <c r="B100" s="863"/>
      <c r="C100" s="863"/>
      <c r="D100" s="863"/>
      <c r="E100" s="864"/>
      <c r="F100" s="747"/>
      <c r="G100" s="745"/>
      <c r="H100" s="876"/>
      <c r="I100" s="876"/>
      <c r="J100" s="752"/>
      <c r="K100" s="725"/>
      <c r="L100" s="705"/>
      <c r="M100" s="715" t="s">
        <v>412</v>
      </c>
      <c r="N100" s="722"/>
      <c r="O100" s="706"/>
      <c r="P100" s="706"/>
      <c r="Q100" s="706"/>
      <c r="R100" s="706"/>
      <c r="S100" s="706"/>
      <c r="T100" s="706"/>
      <c r="U100" s="706"/>
      <c r="V100" s="706"/>
      <c r="W100" s="706"/>
      <c r="X100" s="706"/>
      <c r="Y100" s="729"/>
      <c r="Z100" s="723"/>
      <c r="AA100" s="723"/>
      <c r="AB100" s="723"/>
      <c r="AC100" s="720"/>
      <c r="AD100" s="860"/>
      <c r="AE100" s="738"/>
      <c r="AF100" s="738"/>
      <c r="AG100" s="738"/>
      <c r="AH100" s="739"/>
      <c r="AI100" s="738"/>
      <c r="AJ100" s="736"/>
      <c r="AK100" s="736"/>
      <c r="AL100" s="738"/>
      <c r="AM100" s="738"/>
      <c r="AN100" s="738"/>
      <c r="AO100" s="738"/>
      <c r="AP100" s="738"/>
    </row>
    <row r="101" spans="1:42" s="700" customFormat="1" ht="14.25">
      <c r="A101" s="863"/>
      <c r="B101" s="863"/>
      <c r="C101" s="863"/>
      <c r="D101" s="863"/>
      <c r="E101" s="746"/>
      <c r="F101" s="747"/>
      <c r="G101" s="745"/>
      <c r="H101" s="876"/>
      <c r="I101" s="703"/>
      <c r="J101" s="703"/>
      <c r="K101" s="725"/>
      <c r="L101" s="705"/>
      <c r="M101" s="712" t="s">
        <v>13</v>
      </c>
      <c r="N101" s="722"/>
      <c r="O101" s="706"/>
      <c r="P101" s="706"/>
      <c r="Q101" s="706"/>
      <c r="R101" s="706"/>
      <c r="S101" s="706"/>
      <c r="T101" s="706"/>
      <c r="U101" s="706"/>
      <c r="V101" s="706"/>
      <c r="W101" s="706"/>
      <c r="X101" s="706"/>
      <c r="Y101" s="729"/>
      <c r="Z101" s="723"/>
      <c r="AA101" s="723"/>
      <c r="AB101" s="722"/>
      <c r="AC101" s="723"/>
      <c r="AD101" s="720"/>
      <c r="AE101" s="738"/>
      <c r="AF101" s="738"/>
      <c r="AG101" s="738"/>
      <c r="AH101" s="738"/>
      <c r="AI101" s="738"/>
      <c r="AJ101" s="738"/>
      <c r="AK101" s="738"/>
      <c r="AL101" s="738"/>
      <c r="AM101" s="738"/>
      <c r="AN101" s="738"/>
      <c r="AO101" s="738"/>
      <c r="AP101" s="738"/>
    </row>
    <row r="102" spans="1:42" s="700" customFormat="1" ht="14.25">
      <c r="A102" s="863"/>
      <c r="B102" s="863"/>
      <c r="C102" s="863"/>
      <c r="D102" s="748"/>
      <c r="E102" s="748"/>
      <c r="F102" s="749"/>
      <c r="G102" s="748"/>
      <c r="H102" s="745"/>
      <c r="I102" s="725"/>
      <c r="J102" s="703"/>
      <c r="K102" s="718"/>
      <c r="L102" s="705"/>
      <c r="M102" s="711" t="s">
        <v>413</v>
      </c>
      <c r="N102" s="710"/>
      <c r="O102" s="706"/>
      <c r="P102" s="706"/>
      <c r="Q102" s="706"/>
      <c r="R102" s="706"/>
      <c r="S102" s="706"/>
      <c r="T102" s="706"/>
      <c r="U102" s="706"/>
      <c r="V102" s="706"/>
      <c r="W102" s="706"/>
      <c r="X102" s="706"/>
      <c r="Y102" s="729"/>
      <c r="Z102" s="723"/>
      <c r="AA102" s="723"/>
      <c r="AB102" s="722"/>
      <c r="AC102" s="723"/>
      <c r="AD102" s="720"/>
      <c r="AE102" s="738"/>
      <c r="AF102" s="738"/>
      <c r="AG102" s="738"/>
      <c r="AH102" s="738"/>
      <c r="AI102" s="738"/>
      <c r="AJ102" s="738"/>
      <c r="AK102" s="738"/>
      <c r="AL102" s="738"/>
      <c r="AM102" s="738"/>
      <c r="AN102" s="738"/>
      <c r="AO102" s="738"/>
      <c r="AP102" s="738"/>
    </row>
    <row r="103" spans="1:42" s="700" customFormat="1" ht="14.25">
      <c r="A103" s="863"/>
      <c r="B103" s="863"/>
      <c r="C103" s="748"/>
      <c r="D103" s="748"/>
      <c r="E103" s="748"/>
      <c r="F103" s="749"/>
      <c r="G103" s="748"/>
      <c r="H103" s="745"/>
      <c r="I103" s="725"/>
      <c r="J103" s="703"/>
      <c r="K103" s="718"/>
      <c r="L103" s="705"/>
      <c r="M103" s="710" t="s">
        <v>389</v>
      </c>
      <c r="N103" s="710"/>
      <c r="O103" s="710"/>
      <c r="P103" s="710"/>
      <c r="Q103" s="710"/>
      <c r="R103" s="710"/>
      <c r="S103" s="710"/>
      <c r="T103" s="710"/>
      <c r="U103" s="710"/>
      <c r="V103" s="710"/>
      <c r="W103" s="710"/>
      <c r="X103" s="710"/>
      <c r="Y103" s="729"/>
      <c r="Z103" s="723"/>
      <c r="AA103" s="723"/>
      <c r="AB103" s="722"/>
      <c r="AC103" s="723"/>
      <c r="AD103" s="720"/>
      <c r="AE103" s="738"/>
      <c r="AF103" s="738"/>
      <c r="AG103" s="738"/>
      <c r="AH103" s="738"/>
      <c r="AI103" s="738"/>
      <c r="AJ103" s="738"/>
      <c r="AK103" s="738"/>
      <c r="AL103" s="738"/>
      <c r="AM103" s="738"/>
      <c r="AN103" s="738"/>
      <c r="AO103" s="738"/>
      <c r="AP103" s="738"/>
    </row>
    <row r="104" spans="1:42" s="700" customFormat="1" ht="14.25">
      <c r="A104" s="863"/>
      <c r="B104" s="748"/>
      <c r="C104" s="748"/>
      <c r="D104" s="748"/>
      <c r="E104" s="748"/>
      <c r="F104" s="749"/>
      <c r="G104" s="748"/>
      <c r="H104" s="745"/>
      <c r="I104" s="725"/>
      <c r="J104" s="703"/>
      <c r="K104" s="718"/>
      <c r="L104" s="705"/>
      <c r="M104" s="717" t="s">
        <v>21</v>
      </c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29"/>
      <c r="Z104" s="723"/>
      <c r="AA104" s="723"/>
      <c r="AB104" s="722"/>
      <c r="AC104" s="723"/>
      <c r="AD104" s="720"/>
      <c r="AE104" s="738"/>
      <c r="AF104" s="738"/>
      <c r="AG104" s="738"/>
      <c r="AH104" s="738"/>
      <c r="AI104" s="738"/>
      <c r="AJ104" s="738"/>
      <c r="AK104" s="738"/>
      <c r="AL104" s="738"/>
      <c r="AM104" s="738"/>
      <c r="AN104" s="738"/>
      <c r="AO104" s="738"/>
      <c r="AP104" s="738"/>
    </row>
    <row r="105" spans="1:42" s="700" customFormat="1" ht="14.25">
      <c r="A105" s="743"/>
      <c r="B105" s="750"/>
      <c r="C105" s="750"/>
      <c r="D105" s="750"/>
      <c r="E105" s="751"/>
      <c r="F105" s="750"/>
      <c r="G105" s="745"/>
      <c r="H105" s="745"/>
      <c r="I105" s="724"/>
      <c r="J105" s="703"/>
      <c r="K105" s="752"/>
      <c r="L105" s="705"/>
      <c r="M105" s="757" t="s">
        <v>311</v>
      </c>
      <c r="N105" s="710"/>
      <c r="O105" s="710"/>
      <c r="P105" s="710"/>
      <c r="Q105" s="710"/>
      <c r="R105" s="710"/>
      <c r="S105" s="710"/>
      <c r="T105" s="710"/>
      <c r="U105" s="710"/>
      <c r="V105" s="710"/>
      <c r="W105" s="710"/>
      <c r="X105" s="710"/>
      <c r="Y105" s="729"/>
      <c r="Z105" s="723"/>
      <c r="AA105" s="723"/>
      <c r="AB105" s="722"/>
      <c r="AC105" s="723"/>
      <c r="AD105" s="720"/>
      <c r="AE105" s="738"/>
      <c r="AF105" s="738"/>
      <c r="AG105" s="738"/>
      <c r="AH105" s="738"/>
      <c r="AI105" s="738"/>
      <c r="AJ105" s="738"/>
      <c r="AK105" s="738"/>
      <c r="AL105" s="738"/>
      <c r="AM105" s="738"/>
      <c r="AN105" s="738"/>
      <c r="AO105" s="738"/>
      <c r="AP105" s="738"/>
    </row>
    <row r="106" spans="1:42" s="701" customFormat="1" ht="66" customHeight="1">
      <c r="A106" s="35"/>
      <c r="B106" s="35"/>
      <c r="C106" s="35"/>
      <c r="D106" s="35"/>
      <c r="E106" s="35"/>
      <c r="F106" s="35"/>
      <c r="G106" s="743">
        <v>1</v>
      </c>
      <c r="H106" s="194"/>
      <c r="I106" s="195"/>
      <c r="J106" s="84"/>
      <c r="K106" s="752"/>
      <c r="L106" s="754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5"/>
      <c r="N106" s="756"/>
      <c r="O106" s="721"/>
      <c r="P106" s="721"/>
      <c r="Q106" s="721"/>
      <c r="R106" s="721"/>
      <c r="S106" s="721"/>
      <c r="T106" s="721"/>
      <c r="U106" s="721"/>
      <c r="V106" s="721"/>
      <c r="W106" s="721"/>
      <c r="X106" s="721"/>
      <c r="Y106" s="702"/>
      <c r="Z106" s="699" t="s">
        <v>87</v>
      </c>
      <c r="AA106" s="731"/>
      <c r="AB106" s="270"/>
      <c r="AC106" s="731"/>
      <c r="AD106" s="753"/>
      <c r="AE106" s="736"/>
      <c r="AF106" s="736"/>
      <c r="AG106" s="739"/>
      <c r="AH106" s="739"/>
      <c r="AI106" s="739"/>
      <c r="AJ106" s="739"/>
      <c r="AK106" s="736"/>
      <c r="AL106" s="736"/>
      <c r="AM106" s="736"/>
      <c r="AN106" s="736"/>
      <c r="AO106" s="736"/>
      <c r="AP106" s="736"/>
    </row>
    <row r="107" spans="1:42" ht="17.100000000000001" hidden="1" customHeight="1"/>
    <row r="108" spans="1:42" ht="17.100000000000001" hidden="1" customHeight="1"/>
    <row r="109" spans="1:42" s="34" customFormat="1" ht="17.100000000000001" hidden="1" customHeight="1">
      <c r="G109" s="34" t="s">
        <v>15</v>
      </c>
      <c r="I109" s="34" t="s">
        <v>71</v>
      </c>
      <c r="U109" s="180"/>
    </row>
    <row r="110" spans="1:42" ht="17.100000000000001" hidden="1" customHeight="1">
      <c r="T110" s="125"/>
      <c r="U110" s="42"/>
    </row>
    <row r="111" spans="1:42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46"/>
      <c r="P111" s="938"/>
      <c r="Q111" s="938"/>
      <c r="R111" s="938"/>
      <c r="S111" s="938"/>
      <c r="T111" s="938"/>
      <c r="U111" s="938"/>
      <c r="V111" s="939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42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46"/>
      <c r="P112" s="938"/>
      <c r="Q112" s="938"/>
      <c r="R112" s="938"/>
      <c r="S112" s="938"/>
      <c r="T112" s="938"/>
      <c r="U112" s="938"/>
      <c r="V112" s="939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46"/>
      <c r="P113" s="938"/>
      <c r="Q113" s="938"/>
      <c r="R113" s="938"/>
      <c r="S113" s="938"/>
      <c r="T113" s="938"/>
      <c r="U113" s="938"/>
      <c r="V113" s="939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46"/>
      <c r="P114" s="938"/>
      <c r="Q114" s="938"/>
      <c r="R114" s="938"/>
      <c r="S114" s="938"/>
      <c r="T114" s="938"/>
      <c r="U114" s="938"/>
      <c r="V114" s="939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02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02"/>
      <c r="J116" s="903"/>
      <c r="L116" s="167" t="s">
        <v>22</v>
      </c>
      <c r="M116" s="170" t="s">
        <v>10</v>
      </c>
      <c r="N116" s="254"/>
      <c r="O116" s="952"/>
      <c r="P116" s="953"/>
      <c r="Q116" s="953"/>
      <c r="R116" s="953"/>
      <c r="S116" s="953"/>
      <c r="T116" s="953"/>
      <c r="U116" s="953"/>
      <c r="V116" s="954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02"/>
      <c r="J117" s="903"/>
      <c r="K117" s="196"/>
      <c r="L117" s="168"/>
      <c r="M117" s="171"/>
      <c r="N117" s="198"/>
      <c r="O117" s="189"/>
      <c r="P117" s="189"/>
      <c r="Q117" s="189"/>
      <c r="R117" s="950"/>
      <c r="S117" s="974" t="s">
        <v>86</v>
      </c>
      <c r="T117" s="950"/>
      <c r="U117" s="935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02"/>
      <c r="J118" s="903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51"/>
      <c r="S118" s="975"/>
      <c r="T118" s="951"/>
      <c r="U118" s="936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02"/>
      <c r="J119" s="903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02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46"/>
      <c r="P128" s="938"/>
      <c r="Q128" s="938"/>
      <c r="R128" s="938"/>
      <c r="S128" s="938"/>
      <c r="T128" s="938"/>
      <c r="U128" s="938"/>
      <c r="V128" s="939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46"/>
      <c r="P129" s="938"/>
      <c r="Q129" s="938"/>
      <c r="R129" s="938"/>
      <c r="S129" s="938"/>
      <c r="T129" s="938"/>
      <c r="U129" s="938"/>
      <c r="V129" s="939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46"/>
      <c r="P130" s="938"/>
      <c r="Q130" s="938"/>
      <c r="R130" s="938"/>
      <c r="S130" s="938"/>
      <c r="T130" s="938"/>
      <c r="U130" s="938"/>
      <c r="V130" s="939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46"/>
      <c r="P131" s="938"/>
      <c r="Q131" s="938"/>
      <c r="R131" s="938"/>
      <c r="S131" s="938"/>
      <c r="T131" s="938"/>
      <c r="U131" s="938"/>
      <c r="V131" s="939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02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02"/>
      <c r="J133" s="903"/>
      <c r="L133" s="167" t="s">
        <v>22</v>
      </c>
      <c r="M133" s="170" t="s">
        <v>10</v>
      </c>
      <c r="N133" s="254"/>
      <c r="O133" s="952"/>
      <c r="P133" s="953"/>
      <c r="Q133" s="953"/>
      <c r="R133" s="953"/>
      <c r="S133" s="953"/>
      <c r="T133" s="953"/>
      <c r="U133" s="953"/>
      <c r="V133" s="954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02"/>
      <c r="J134" s="903"/>
      <c r="K134" s="196"/>
      <c r="L134" s="168"/>
      <c r="M134" s="171"/>
      <c r="N134" s="198"/>
      <c r="O134" s="189"/>
      <c r="P134" s="189"/>
      <c r="Q134" s="189"/>
      <c r="R134" s="950"/>
      <c r="S134" s="974" t="s">
        <v>86</v>
      </c>
      <c r="T134" s="950"/>
      <c r="U134" s="935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02"/>
      <c r="J135" s="903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51"/>
      <c r="S135" s="975"/>
      <c r="T135" s="951"/>
      <c r="U135" s="936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02"/>
      <c r="J136" s="903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02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46"/>
      <c r="P145" s="938"/>
      <c r="Q145" s="938"/>
      <c r="R145" s="938"/>
      <c r="S145" s="938"/>
      <c r="T145" s="938"/>
      <c r="U145" s="938"/>
      <c r="V145" s="939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46"/>
      <c r="P146" s="938"/>
      <c r="Q146" s="938"/>
      <c r="R146" s="938"/>
      <c r="S146" s="938"/>
      <c r="T146" s="938"/>
      <c r="U146" s="938"/>
      <c r="V146" s="939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46"/>
      <c r="P147" s="938"/>
      <c r="Q147" s="938"/>
      <c r="R147" s="938"/>
      <c r="S147" s="938"/>
      <c r="T147" s="938"/>
      <c r="U147" s="938"/>
      <c r="V147" s="939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46"/>
      <c r="P148" s="938"/>
      <c r="Q148" s="938"/>
      <c r="R148" s="938"/>
      <c r="S148" s="938"/>
      <c r="T148" s="938"/>
      <c r="U148" s="938"/>
      <c r="V148" s="939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02"/>
      <c r="J149" s="178"/>
      <c r="L149" s="167" t="s">
        <v>12</v>
      </c>
      <c r="M149" s="169" t="s">
        <v>9</v>
      </c>
      <c r="N149" s="188"/>
      <c r="O149" s="943"/>
      <c r="P149" s="944"/>
      <c r="Q149" s="944"/>
      <c r="R149" s="944"/>
      <c r="S149" s="944"/>
      <c r="T149" s="944"/>
      <c r="U149" s="944"/>
      <c r="V149" s="945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02"/>
      <c r="J150" s="903"/>
      <c r="L150" s="167" t="s">
        <v>22</v>
      </c>
      <c r="M150" s="170" t="s">
        <v>10</v>
      </c>
      <c r="N150" s="254"/>
      <c r="O150" s="952"/>
      <c r="P150" s="953"/>
      <c r="Q150" s="953"/>
      <c r="R150" s="953"/>
      <c r="S150" s="953"/>
      <c r="T150" s="953"/>
      <c r="U150" s="953"/>
      <c r="V150" s="954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02"/>
      <c r="J151" s="903"/>
      <c r="K151" s="196"/>
      <c r="L151" s="168"/>
      <c r="M151" s="171"/>
      <c r="N151" s="198"/>
      <c r="O151" s="300"/>
      <c r="P151" s="189"/>
      <c r="Q151" s="189"/>
      <c r="R151" s="950"/>
      <c r="S151" s="974" t="s">
        <v>86</v>
      </c>
      <c r="T151" s="950"/>
      <c r="U151" s="935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02"/>
      <c r="J152" s="903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51"/>
      <c r="S152" s="975"/>
      <c r="T152" s="951"/>
      <c r="U152" s="936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02"/>
      <c r="J153" s="903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02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898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70" t="s">
        <v>23</v>
      </c>
      <c r="N163" s="978"/>
      <c r="O163" s="979"/>
      <c r="P163" s="979"/>
      <c r="Q163" s="979"/>
      <c r="R163" s="979"/>
      <c r="S163" s="979"/>
      <c r="T163" s="979"/>
      <c r="U163" s="979"/>
      <c r="V163" s="979"/>
      <c r="W163" s="979"/>
      <c r="X163" s="979"/>
      <c r="Y163" s="979"/>
      <c r="Z163" s="979"/>
      <c r="AA163" s="979"/>
      <c r="AB163" s="979"/>
      <c r="AC163" s="979"/>
      <c r="AD163" s="979"/>
      <c r="AE163" s="979"/>
      <c r="AF163" s="979"/>
      <c r="AG163" s="979"/>
      <c r="AH163" s="979"/>
      <c r="AI163" s="979"/>
      <c r="AJ163" s="979"/>
      <c r="AK163" s="979"/>
      <c r="AL163" s="916"/>
      <c r="AM163" s="617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898"/>
      <c r="B164" s="898">
        <v>1</v>
      </c>
      <c r="C164" s="279"/>
      <c r="D164" s="279"/>
      <c r="E164" s="279"/>
      <c r="F164" s="323"/>
      <c r="G164" s="561"/>
      <c r="H164" s="561"/>
      <c r="I164" s="210"/>
      <c r="J164" s="46"/>
      <c r="L164" s="315" t="str">
        <f>mergeValue(A164) &amp;"."&amp; mergeValue(B164)</f>
        <v>1.1</v>
      </c>
      <c r="M164" s="157" t="s">
        <v>18</v>
      </c>
      <c r="N164" s="976"/>
      <c r="O164" s="977"/>
      <c r="P164" s="977"/>
      <c r="Q164" s="977"/>
      <c r="R164" s="977"/>
      <c r="S164" s="977"/>
      <c r="T164" s="977"/>
      <c r="U164" s="977"/>
      <c r="V164" s="977"/>
      <c r="W164" s="977"/>
      <c r="X164" s="977"/>
      <c r="Y164" s="977"/>
      <c r="Z164" s="977"/>
      <c r="AA164" s="977"/>
      <c r="AB164" s="977"/>
      <c r="AC164" s="977"/>
      <c r="AD164" s="977"/>
      <c r="AE164" s="977"/>
      <c r="AF164" s="977"/>
      <c r="AG164" s="977"/>
      <c r="AH164" s="977"/>
      <c r="AI164" s="977"/>
      <c r="AJ164" s="977"/>
      <c r="AK164" s="977"/>
      <c r="AL164" s="924"/>
      <c r="AM164" s="616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898"/>
      <c r="B165" s="898"/>
      <c r="C165" s="898">
        <v>1</v>
      </c>
      <c r="D165" s="279"/>
      <c r="E165" s="279"/>
      <c r="F165" s="323"/>
      <c r="G165" s="561"/>
      <c r="H165" s="561"/>
      <c r="I165" s="210"/>
      <c r="J165" s="46"/>
      <c r="L165" s="315" t="str">
        <f>mergeValue(A165) &amp;"."&amp; mergeValue(B165)&amp;"."&amp; mergeValue(C165)</f>
        <v>1.1.1</v>
      </c>
      <c r="M165" s="158" t="s">
        <v>646</v>
      </c>
      <c r="N165" s="976"/>
      <c r="O165" s="977"/>
      <c r="P165" s="977"/>
      <c r="Q165" s="977"/>
      <c r="R165" s="977"/>
      <c r="S165" s="977"/>
      <c r="T165" s="977"/>
      <c r="U165" s="977"/>
      <c r="V165" s="977"/>
      <c r="W165" s="977"/>
      <c r="X165" s="977"/>
      <c r="Y165" s="977"/>
      <c r="Z165" s="977"/>
      <c r="AA165" s="977"/>
      <c r="AB165" s="977"/>
      <c r="AC165" s="977"/>
      <c r="AD165" s="977"/>
      <c r="AE165" s="977"/>
      <c r="AF165" s="977"/>
      <c r="AG165" s="977"/>
      <c r="AH165" s="977"/>
      <c r="AI165" s="977"/>
      <c r="AJ165" s="977"/>
      <c r="AK165" s="977"/>
      <c r="AL165" s="924"/>
      <c r="AM165" s="616" t="s">
        <v>683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898"/>
      <c r="B166" s="898"/>
      <c r="C166" s="898"/>
      <c r="D166" s="898">
        <v>1</v>
      </c>
      <c r="E166" s="279"/>
      <c r="F166" s="323"/>
      <c r="G166" s="561"/>
      <c r="H166" s="561"/>
      <c r="I166" s="902"/>
      <c r="J166" s="903"/>
      <c r="K166" s="876"/>
      <c r="L166" s="904" t="str">
        <f>mergeValue(A166) &amp;"."&amp; mergeValue(B166)&amp;"."&amp; mergeValue(C166)&amp;"."&amp; mergeValue(D166)</f>
        <v>1.1.1.1</v>
      </c>
      <c r="M166" s="905"/>
      <c r="N166" s="871" t="s">
        <v>86</v>
      </c>
      <c r="O166" s="899"/>
      <c r="P166" s="908" t="s">
        <v>95</v>
      </c>
      <c r="Q166" s="909"/>
      <c r="R166" s="871" t="s">
        <v>87</v>
      </c>
      <c r="S166" s="899"/>
      <c r="T166" s="906">
        <v>1</v>
      </c>
      <c r="U166" s="910"/>
      <c r="V166" s="871" t="s">
        <v>87</v>
      </c>
      <c r="W166" s="899"/>
      <c r="X166" s="906">
        <v>1</v>
      </c>
      <c r="Y166" s="907"/>
      <c r="Z166" s="871" t="s">
        <v>87</v>
      </c>
      <c r="AA166" s="188"/>
      <c r="AB166" s="112">
        <v>1</v>
      </c>
      <c r="AC166" s="397"/>
      <c r="AD166" s="557"/>
      <c r="AE166" s="557"/>
      <c r="AF166" s="557"/>
      <c r="AG166" s="557"/>
      <c r="AH166" s="559"/>
      <c r="AI166" s="560" t="s">
        <v>86</v>
      </c>
      <c r="AJ166" s="559"/>
      <c r="AK166" s="560" t="s">
        <v>87</v>
      </c>
      <c r="AL166" s="264"/>
      <c r="AM166" s="860" t="s">
        <v>684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898"/>
      <c r="B167" s="898"/>
      <c r="C167" s="898"/>
      <c r="D167" s="898"/>
      <c r="E167" s="279"/>
      <c r="F167" s="323"/>
      <c r="G167" s="561"/>
      <c r="H167" s="561"/>
      <c r="I167" s="902"/>
      <c r="J167" s="903"/>
      <c r="K167" s="876"/>
      <c r="L167" s="904"/>
      <c r="M167" s="905"/>
      <c r="N167" s="871"/>
      <c r="O167" s="899"/>
      <c r="P167" s="908"/>
      <c r="Q167" s="909"/>
      <c r="R167" s="871"/>
      <c r="S167" s="899"/>
      <c r="T167" s="906"/>
      <c r="U167" s="911"/>
      <c r="V167" s="871"/>
      <c r="W167" s="899"/>
      <c r="X167" s="906"/>
      <c r="Y167" s="907"/>
      <c r="Z167" s="871"/>
      <c r="AA167" s="419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2"/>
      <c r="AM167" s="860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898"/>
      <c r="B168" s="898"/>
      <c r="C168" s="898"/>
      <c r="D168" s="898"/>
      <c r="E168" s="279"/>
      <c r="F168" s="323"/>
      <c r="G168" s="561"/>
      <c r="H168" s="561"/>
      <c r="I168" s="902"/>
      <c r="J168" s="903"/>
      <c r="K168" s="876"/>
      <c r="L168" s="904"/>
      <c r="M168" s="905"/>
      <c r="N168" s="871"/>
      <c r="O168" s="899"/>
      <c r="P168" s="908"/>
      <c r="Q168" s="909"/>
      <c r="R168" s="871"/>
      <c r="S168" s="899"/>
      <c r="T168" s="906"/>
      <c r="U168" s="912"/>
      <c r="V168" s="871"/>
      <c r="W168" s="421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60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898"/>
      <c r="B169" s="898"/>
      <c r="C169" s="898"/>
      <c r="D169" s="898"/>
      <c r="E169" s="279"/>
      <c r="F169" s="323"/>
      <c r="G169" s="561"/>
      <c r="H169" s="561"/>
      <c r="I169" s="902"/>
      <c r="J169" s="903"/>
      <c r="K169" s="876"/>
      <c r="L169" s="904"/>
      <c r="M169" s="905"/>
      <c r="N169" s="871"/>
      <c r="O169" s="899"/>
      <c r="P169" s="908"/>
      <c r="Q169" s="909"/>
      <c r="R169" s="871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0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898"/>
      <c r="B170" s="898"/>
      <c r="C170" s="898"/>
      <c r="D170" s="898"/>
      <c r="E170" s="325"/>
      <c r="F170" s="326"/>
      <c r="G170" s="325"/>
      <c r="H170" s="325"/>
      <c r="I170" s="902"/>
      <c r="J170" s="903"/>
      <c r="K170" s="876"/>
      <c r="L170" s="904"/>
      <c r="M170" s="905"/>
      <c r="N170" s="871"/>
      <c r="O170" s="420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60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898"/>
      <c r="B171" s="898"/>
      <c r="C171" s="898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60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898"/>
      <c r="B172" s="898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898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898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78"/>
      <c r="O178" s="979"/>
      <c r="P178" s="979"/>
      <c r="Q178" s="979"/>
      <c r="R178" s="979"/>
      <c r="S178" s="979"/>
      <c r="T178" s="979"/>
      <c r="U178" s="979"/>
      <c r="V178" s="979"/>
      <c r="W178" s="979"/>
      <c r="X178" s="979"/>
      <c r="Y178" s="979"/>
      <c r="Z178" s="979"/>
      <c r="AA178" s="979"/>
      <c r="AB178" s="979"/>
      <c r="AC178" s="979"/>
      <c r="AD178" s="979"/>
      <c r="AE178" s="979"/>
      <c r="AF178" s="979"/>
      <c r="AG178" s="979"/>
      <c r="AH178" s="979"/>
      <c r="AI178" s="979"/>
      <c r="AJ178" s="979"/>
      <c r="AK178" s="916"/>
      <c r="AL178" s="617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898"/>
      <c r="B179" s="898">
        <v>1</v>
      </c>
      <c r="C179" s="279"/>
      <c r="D179" s="279"/>
      <c r="E179" s="279"/>
      <c r="F179" s="323"/>
      <c r="G179" s="561"/>
      <c r="H179" s="561"/>
      <c r="I179" s="210"/>
      <c r="J179" s="46"/>
      <c r="L179" s="315" t="str">
        <f>mergeValue(A179) &amp;"."&amp; mergeValue(B179)</f>
        <v>1.1</v>
      </c>
      <c r="M179" s="157" t="s">
        <v>18</v>
      </c>
      <c r="N179" s="976"/>
      <c r="O179" s="977"/>
      <c r="P179" s="977"/>
      <c r="Q179" s="977"/>
      <c r="R179" s="977"/>
      <c r="S179" s="977"/>
      <c r="T179" s="977"/>
      <c r="U179" s="977"/>
      <c r="V179" s="977"/>
      <c r="W179" s="977"/>
      <c r="X179" s="977"/>
      <c r="Y179" s="977"/>
      <c r="Z179" s="977"/>
      <c r="AA179" s="977"/>
      <c r="AB179" s="977"/>
      <c r="AC179" s="977"/>
      <c r="AD179" s="977"/>
      <c r="AE179" s="977"/>
      <c r="AF179" s="977"/>
      <c r="AG179" s="977"/>
      <c r="AH179" s="977"/>
      <c r="AI179" s="977"/>
      <c r="AJ179" s="977"/>
      <c r="AK179" s="924"/>
      <c r="AL179" s="616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898"/>
      <c r="B180" s="898"/>
      <c r="C180" s="898">
        <v>1</v>
      </c>
      <c r="D180" s="279"/>
      <c r="E180" s="279"/>
      <c r="F180" s="323"/>
      <c r="G180" s="561"/>
      <c r="H180" s="561"/>
      <c r="I180" s="210"/>
      <c r="J180" s="46"/>
      <c r="L180" s="315" t="str">
        <f>mergeValue(A180) &amp;"."&amp; mergeValue(B180)&amp;"."&amp; mergeValue(C180)</f>
        <v>1.1.1</v>
      </c>
      <c r="M180" s="158" t="s">
        <v>646</v>
      </c>
      <c r="N180" s="976"/>
      <c r="O180" s="977"/>
      <c r="P180" s="977"/>
      <c r="Q180" s="977"/>
      <c r="R180" s="977"/>
      <c r="S180" s="977"/>
      <c r="T180" s="977"/>
      <c r="U180" s="977"/>
      <c r="V180" s="977"/>
      <c r="W180" s="977"/>
      <c r="X180" s="977"/>
      <c r="Y180" s="977"/>
      <c r="Z180" s="977"/>
      <c r="AA180" s="977"/>
      <c r="AB180" s="977"/>
      <c r="AC180" s="977"/>
      <c r="AD180" s="977"/>
      <c r="AE180" s="977"/>
      <c r="AF180" s="977"/>
      <c r="AG180" s="977"/>
      <c r="AH180" s="977"/>
      <c r="AI180" s="977"/>
      <c r="AJ180" s="977"/>
      <c r="AK180" s="924"/>
      <c r="AL180" s="616" t="s">
        <v>683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898"/>
      <c r="B181" s="898"/>
      <c r="C181" s="898"/>
      <c r="D181" s="898">
        <v>1</v>
      </c>
      <c r="E181" s="279"/>
      <c r="F181" s="323"/>
      <c r="G181" s="561"/>
      <c r="H181" s="561"/>
      <c r="I181" s="902"/>
      <c r="J181" s="903"/>
      <c r="K181" s="876"/>
      <c r="L181" s="925" t="str">
        <f>mergeValue(A181) &amp;"."&amp; mergeValue(B181)&amp;"."&amp; mergeValue(C181)&amp;"."&amp; mergeValue(D181)</f>
        <v>1.1.1.1</v>
      </c>
      <c r="M181" s="918"/>
      <c r="N181" s="920"/>
      <c r="O181" s="908" t="s">
        <v>95</v>
      </c>
      <c r="P181" s="909"/>
      <c r="Q181" s="871" t="s">
        <v>87</v>
      </c>
      <c r="R181" s="899"/>
      <c r="S181" s="906">
        <v>1</v>
      </c>
      <c r="T181" s="910"/>
      <c r="U181" s="871" t="s">
        <v>87</v>
      </c>
      <c r="V181" s="899"/>
      <c r="W181" s="906" t="s">
        <v>95</v>
      </c>
      <c r="X181" s="907"/>
      <c r="Y181" s="871" t="s">
        <v>87</v>
      </c>
      <c r="Z181" s="188"/>
      <c r="AA181" s="112">
        <v>1</v>
      </c>
      <c r="AB181" s="397"/>
      <c r="AC181" s="557"/>
      <c r="AD181" s="557"/>
      <c r="AE181" s="558"/>
      <c r="AF181" s="557"/>
      <c r="AG181" s="559"/>
      <c r="AH181" s="560" t="s">
        <v>86</v>
      </c>
      <c r="AI181" s="559"/>
      <c r="AJ181" s="560" t="s">
        <v>87</v>
      </c>
      <c r="AK181" s="264"/>
      <c r="AL181" s="860" t="s">
        <v>684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898"/>
      <c r="B182" s="898"/>
      <c r="C182" s="898"/>
      <c r="D182" s="898"/>
      <c r="E182" s="279"/>
      <c r="F182" s="323"/>
      <c r="G182" s="561"/>
      <c r="H182" s="561"/>
      <c r="I182" s="902"/>
      <c r="J182" s="903"/>
      <c r="K182" s="876"/>
      <c r="L182" s="904"/>
      <c r="M182" s="919"/>
      <c r="N182" s="920"/>
      <c r="O182" s="908"/>
      <c r="P182" s="909"/>
      <c r="Q182" s="871"/>
      <c r="R182" s="899"/>
      <c r="S182" s="906"/>
      <c r="T182" s="911"/>
      <c r="U182" s="871"/>
      <c r="V182" s="899"/>
      <c r="W182" s="906"/>
      <c r="X182" s="907"/>
      <c r="Y182" s="871"/>
      <c r="Z182" s="419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2"/>
      <c r="AL182" s="860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898"/>
      <c r="B183" s="898"/>
      <c r="C183" s="898"/>
      <c r="D183" s="898"/>
      <c r="E183" s="279"/>
      <c r="F183" s="323"/>
      <c r="G183" s="561"/>
      <c r="H183" s="561"/>
      <c r="I183" s="902"/>
      <c r="J183" s="903"/>
      <c r="K183" s="876"/>
      <c r="L183" s="904"/>
      <c r="M183" s="919"/>
      <c r="N183" s="920"/>
      <c r="O183" s="908"/>
      <c r="P183" s="909"/>
      <c r="Q183" s="871"/>
      <c r="R183" s="899"/>
      <c r="S183" s="906"/>
      <c r="T183" s="912"/>
      <c r="U183" s="871"/>
      <c r="V183" s="421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60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898"/>
      <c r="B184" s="898"/>
      <c r="C184" s="898"/>
      <c r="D184" s="898"/>
      <c r="E184" s="279"/>
      <c r="F184" s="323"/>
      <c r="G184" s="561"/>
      <c r="H184" s="561"/>
      <c r="I184" s="902"/>
      <c r="J184" s="903"/>
      <c r="K184" s="876"/>
      <c r="L184" s="904"/>
      <c r="M184" s="919"/>
      <c r="N184" s="920"/>
      <c r="O184" s="908"/>
      <c r="P184" s="909"/>
      <c r="Q184" s="871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0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898"/>
      <c r="B185" s="898"/>
      <c r="C185" s="898"/>
      <c r="D185" s="898"/>
      <c r="E185" s="325"/>
      <c r="F185" s="326"/>
      <c r="G185" s="325"/>
      <c r="H185" s="325"/>
      <c r="I185" s="902"/>
      <c r="J185" s="903"/>
      <c r="K185" s="876"/>
      <c r="L185" s="904"/>
      <c r="M185" s="919"/>
      <c r="N185" s="420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60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898"/>
      <c r="B186" s="898"/>
      <c r="C186" s="898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60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898"/>
      <c r="B187" s="898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898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71" t="s">
        <v>87</v>
      </c>
      <c r="R197" s="957"/>
      <c r="S197" s="906">
        <v>1</v>
      </c>
      <c r="T197" s="956"/>
      <c r="U197" s="871" t="s">
        <v>86</v>
      </c>
      <c r="V197" s="899"/>
      <c r="W197" s="906">
        <v>1</v>
      </c>
      <c r="X197" s="955"/>
      <c r="Y197" s="871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71"/>
      <c r="R198" s="957"/>
      <c r="S198" s="906"/>
      <c r="T198" s="956"/>
      <c r="U198" s="871"/>
      <c r="V198" s="899"/>
      <c r="W198" s="906"/>
      <c r="X198" s="955"/>
      <c r="Y198" s="871"/>
      <c r="Z198" s="419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71"/>
      <c r="R199" s="957"/>
      <c r="S199" s="906"/>
      <c r="T199" s="956"/>
      <c r="U199" s="871"/>
      <c r="V199" s="421"/>
      <c r="W199" s="174"/>
      <c r="X199" s="203" t="s">
        <v>396</v>
      </c>
      <c r="Y199" s="245"/>
      <c r="Z199" s="245"/>
      <c r="AA199" s="245"/>
      <c r="AB199" s="552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71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2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90"/>
      <c r="F241" s="425" t="s">
        <v>255</v>
      </c>
      <c r="G241" s="425" t="s">
        <v>255</v>
      </c>
      <c r="H241" s="425" t="s">
        <v>255</v>
      </c>
      <c r="I241" s="428"/>
      <c r="J241" s="426"/>
      <c r="K241" s="427"/>
      <c r="M241" s="596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7"/>
      <c r="E245" s="477"/>
      <c r="F245" s="477"/>
      <c r="G245" s="477"/>
      <c r="H245" s="477"/>
      <c r="I245" s="477"/>
      <c r="J245" s="477"/>
      <c r="K245" s="477"/>
      <c r="L245" s="477"/>
      <c r="U245" s="362"/>
    </row>
    <row r="246" spans="1:83" s="365" customFormat="1" ht="15" customHeight="1">
      <c r="A246" s="88"/>
      <c r="B246" s="235" t="s">
        <v>436</v>
      </c>
      <c r="C246" s="981"/>
      <c r="D246" s="812">
        <v>1</v>
      </c>
      <c r="E246" s="879"/>
      <c r="F246" s="471"/>
      <c r="G246" s="237">
        <v>0</v>
      </c>
      <c r="H246" s="476"/>
      <c r="I246" s="350"/>
      <c r="J246" s="514" t="s">
        <v>559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81"/>
      <c r="D247" s="812"/>
      <c r="E247" s="879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7"/>
      <c r="G250" s="477"/>
      <c r="H250" s="477"/>
      <c r="I250" s="477"/>
      <c r="J250" s="477"/>
      <c r="K250" s="477"/>
      <c r="L250" s="477"/>
      <c r="Q250" s="368"/>
      <c r="U250" s="362"/>
    </row>
    <row r="251" spans="1:83" s="365" customFormat="1" ht="15" customHeight="1">
      <c r="A251" s="88"/>
      <c r="B251" s="235" t="s">
        <v>436</v>
      </c>
      <c r="C251" s="982"/>
      <c r="D251" s="349"/>
      <c r="E251" s="598"/>
      <c r="F251" s="983"/>
      <c r="G251" s="812">
        <v>0</v>
      </c>
      <c r="H251" s="980"/>
      <c r="I251" s="350"/>
      <c r="J251" s="514" t="s">
        <v>559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82"/>
      <c r="D252" s="349"/>
      <c r="E252" s="598"/>
      <c r="F252" s="983"/>
      <c r="G252" s="812"/>
      <c r="H252" s="980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8"/>
      <c r="D256" s="361"/>
      <c r="E256" s="599"/>
      <c r="F256" s="361"/>
      <c r="G256" s="361"/>
      <c r="H256" s="361"/>
      <c r="I256" s="307"/>
      <c r="J256" s="237">
        <v>0</v>
      </c>
      <c r="K256" s="517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6"/>
      <c r="F261" s="391"/>
      <c r="G261" s="397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400"/>
      <c r="F266" s="399" t="s">
        <v>489</v>
      </c>
      <c r="G266" s="399" t="s">
        <v>489</v>
      </c>
      <c r="H266" s="426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400"/>
      <c r="F271" s="399" t="s">
        <v>489</v>
      </c>
      <c r="G271" s="534"/>
      <c r="H271" s="399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7">
        <f>E275</f>
        <v>0</v>
      </c>
      <c r="F276" s="399" t="s">
        <v>489</v>
      </c>
      <c r="G276" s="534"/>
      <c r="H276" s="399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8"/>
      <c r="F277" s="409"/>
      <c r="G277"/>
      <c r="H277" s="409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7">
        <f>E280</f>
        <v>0</v>
      </c>
      <c r="F281" s="399" t="s">
        <v>489</v>
      </c>
      <c r="G281" s="410"/>
      <c r="H281" s="399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59">
        <v>1</v>
      </c>
      <c r="B286" s="295"/>
      <c r="C286" s="295"/>
      <c r="D286" s="295"/>
      <c r="F286" s="450" t="str">
        <f>"2." &amp;mergeValue(A286)</f>
        <v>2.1</v>
      </c>
      <c r="G286" s="537" t="s">
        <v>534</v>
      </c>
      <c r="H286" s="430"/>
      <c r="I286" s="268" t="s">
        <v>632</v>
      </c>
      <c r="J286" s="449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59"/>
      <c r="B287" s="295"/>
      <c r="C287" s="295"/>
      <c r="D287" s="295"/>
      <c r="F287" s="450" t="str">
        <f>"3." &amp;mergeValue(A287)</f>
        <v>3.1</v>
      </c>
      <c r="G287" s="537" t="s">
        <v>535</v>
      </c>
      <c r="H287" s="430"/>
      <c r="I287" s="268" t="s">
        <v>630</v>
      </c>
      <c r="J287" s="449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59"/>
      <c r="B288" s="295"/>
      <c r="C288" s="295"/>
      <c r="D288" s="295"/>
      <c r="F288" s="450" t="str">
        <f>"4."&amp;mergeValue(A288)</f>
        <v>4.1</v>
      </c>
      <c r="G288" s="537" t="s">
        <v>536</v>
      </c>
      <c r="H288" s="431" t="s">
        <v>489</v>
      </c>
      <c r="I288" s="268"/>
      <c r="J288" s="449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59"/>
      <c r="B289" s="859">
        <v>1</v>
      </c>
      <c r="C289" s="459"/>
      <c r="D289" s="459"/>
      <c r="F289" s="450" t="str">
        <f>"4."&amp;mergeValue(A289) &amp;"."&amp;mergeValue(B289)</f>
        <v>4.1.1</v>
      </c>
      <c r="G289" s="437" t="s">
        <v>634</v>
      </c>
      <c r="H289" s="430" t="str">
        <f>IF(region_name="","",region_name)</f>
        <v>Ульяновская область</v>
      </c>
      <c r="I289" s="268" t="s">
        <v>539</v>
      </c>
      <c r="J289" s="449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59"/>
      <c r="B290" s="859"/>
      <c r="C290" s="859">
        <v>1</v>
      </c>
      <c r="D290" s="459"/>
      <c r="F290" s="450" t="str">
        <f>"4."&amp;mergeValue(A290) &amp;"."&amp;mergeValue(B290)&amp;"."&amp;mergeValue(C290)</f>
        <v>4.1.1.1</v>
      </c>
      <c r="G290" s="458" t="s">
        <v>537</v>
      </c>
      <c r="H290" s="430"/>
      <c r="I290" s="268" t="s">
        <v>540</v>
      </c>
      <c r="J290" s="449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59"/>
      <c r="B291" s="859"/>
      <c r="C291" s="859"/>
      <c r="D291" s="459">
        <v>1</v>
      </c>
      <c r="F291" s="450" t="str">
        <f>"4."&amp;mergeValue(A291) &amp;"."&amp;mergeValue(B291)&amp;"."&amp;mergeValue(C291)&amp;"."&amp;mergeValue(D291)</f>
        <v>4.1.1.1.1</v>
      </c>
      <c r="G291" s="540" t="s">
        <v>538</v>
      </c>
      <c r="H291" s="430"/>
      <c r="I291" s="860" t="s">
        <v>633</v>
      </c>
      <c r="J291" s="449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59"/>
      <c r="B292" s="859"/>
      <c r="C292" s="859"/>
      <c r="D292" s="459"/>
      <c r="F292" s="544"/>
      <c r="G292" s="545" t="s">
        <v>4</v>
      </c>
      <c r="H292" s="546"/>
      <c r="I292" s="860"/>
      <c r="J292" s="449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59"/>
      <c r="B293" s="859"/>
      <c r="C293" s="459"/>
      <c r="D293" s="459"/>
      <c r="F293" s="455"/>
      <c r="G293" s="160" t="s">
        <v>434</v>
      </c>
      <c r="H293" s="456"/>
      <c r="I293" s="457"/>
      <c r="J293" s="449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59"/>
      <c r="B294" s="295"/>
      <c r="C294" s="295"/>
      <c r="D294" s="295"/>
      <c r="F294" s="455"/>
      <c r="G294" s="174" t="s">
        <v>546</v>
      </c>
      <c r="H294" s="456"/>
      <c r="I294" s="457"/>
      <c r="J294" s="449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5"/>
      <c r="G295" s="203" t="s">
        <v>545</v>
      </c>
      <c r="H295" s="456"/>
      <c r="I295" s="457"/>
      <c r="J295" s="449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/>
  <mergeCells count="229">
    <mergeCell ref="AD97:AD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:AC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AB106 Z106 Z97:Z98 AB97:AB9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"/>
    <dataValidation allowBlank="1" promptTitle="checkPeriodRange" sqref="AF182:AK182 Q51 Q152 Q135 Q118 AG167:AL167 Q35 Q67 Q83 R98:X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:P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8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2"/>
      <c r="W1" s="603" t="s">
        <v>327</v>
      </c>
      <c r="X1" s="526" t="s">
        <v>296</v>
      </c>
      <c r="Y1" s="526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6" t="s">
        <v>384</v>
      </c>
      <c r="AU1" s="190" t="s">
        <v>405</v>
      </c>
      <c r="AW1" s="529" t="s">
        <v>588</v>
      </c>
      <c r="AX1" s="529" t="s">
        <v>589</v>
      </c>
      <c r="AZ1" s="984" t="s">
        <v>622</v>
      </c>
      <c r="BA1" s="984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4">
        <v>1</v>
      </c>
      <c r="W2" s="605"/>
      <c r="X2" s="606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63" t="s">
        <v>663</v>
      </c>
      <c r="AQ2" s="43" t="s">
        <v>662</v>
      </c>
      <c r="AS2" s="43" t="s">
        <v>382</v>
      </c>
      <c r="AU2" s="44" t="s">
        <v>398</v>
      </c>
      <c r="AW2" s="530" t="s">
        <v>590</v>
      </c>
      <c r="AX2" s="531" t="s">
        <v>590</v>
      </c>
      <c r="AZ2" s="588" t="s">
        <v>623</v>
      </c>
      <c r="BA2" s="589" t="s">
        <v>624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4">
        <v>2</v>
      </c>
      <c r="W3" s="605"/>
      <c r="X3" s="606" t="s">
        <v>662</v>
      </c>
      <c r="Y3" s="43" t="s">
        <v>666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63" t="s">
        <v>662</v>
      </c>
      <c r="AQ3" s="43" t="s">
        <v>665</v>
      </c>
      <c r="AS3" s="43" t="s">
        <v>383</v>
      </c>
      <c r="AU3" s="44" t="s">
        <v>399</v>
      </c>
      <c r="AW3" s="530" t="s">
        <v>591</v>
      </c>
      <c r="AX3" s="531" t="s">
        <v>591</v>
      </c>
      <c r="AZ3" s="149" t="s">
        <v>669</v>
      </c>
      <c r="BA3" s="226" t="s">
        <v>668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711</v>
      </c>
      <c r="S4" s="228" t="s">
        <v>31</v>
      </c>
      <c r="T4" s="229" t="s">
        <v>35</v>
      </c>
      <c r="U4" s="224" t="s">
        <v>41</v>
      </c>
      <c r="V4" s="604">
        <v>3</v>
      </c>
      <c r="W4" s="605"/>
      <c r="X4" s="606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63" t="s">
        <v>665</v>
      </c>
      <c r="AQ4" s="43" t="s">
        <v>664</v>
      </c>
      <c r="AS4" s="43" t="s">
        <v>349</v>
      </c>
      <c r="AU4" s="44" t="s">
        <v>400</v>
      </c>
      <c r="AW4" s="530" t="s">
        <v>592</v>
      </c>
      <c r="AX4" s="531" t="s">
        <v>592</v>
      </c>
      <c r="AZ4" s="149" t="s">
        <v>694</v>
      </c>
      <c r="BA4" s="226" t="s">
        <v>695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4">
        <v>4</v>
      </c>
      <c r="W5" s="605"/>
      <c r="X5" s="606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63" t="s">
        <v>664</v>
      </c>
      <c r="AQ5" s="43"/>
      <c r="AU5" s="44" t="s">
        <v>401</v>
      </c>
      <c r="AW5" s="530" t="s">
        <v>593</v>
      </c>
      <c r="AX5" s="531" t="s">
        <v>593</v>
      </c>
      <c r="AZ5" s="149" t="s">
        <v>693</v>
      </c>
      <c r="BA5" s="226" t="s">
        <v>625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4">
        <v>5</v>
      </c>
      <c r="W6" s="605"/>
      <c r="X6" s="43" t="s">
        <v>663</v>
      </c>
      <c r="Y6" s="43" t="s">
        <v>666</v>
      </c>
      <c r="Z6" s="287"/>
      <c r="AA6" s="302"/>
      <c r="AH6" s="146" t="s">
        <v>371</v>
      </c>
      <c r="AK6" s="146" t="s">
        <v>354</v>
      </c>
      <c r="AM6" s="146" t="s">
        <v>364</v>
      </c>
      <c r="AP6" s="527"/>
      <c r="AQ6" s="43"/>
      <c r="AU6" s="305" t="s">
        <v>402</v>
      </c>
      <c r="AW6" s="530" t="s">
        <v>594</v>
      </c>
      <c r="AX6" s="531" t="s">
        <v>594</v>
      </c>
      <c r="AZ6" s="149" t="s">
        <v>692</v>
      </c>
      <c r="BA6" s="226" t="s">
        <v>691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7" t="s">
        <v>71</v>
      </c>
      <c r="W7" s="605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7"/>
      <c r="AQ7" s="43"/>
      <c r="AU7" s="305" t="s">
        <v>403</v>
      </c>
      <c r="AW7" s="530" t="s">
        <v>595</v>
      </c>
      <c r="AX7" s="531" t="s">
        <v>595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7" t="s">
        <v>185</v>
      </c>
      <c r="W8" s="605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30" t="s">
        <v>596</v>
      </c>
      <c r="AX8" s="531" t="s">
        <v>596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7" t="s">
        <v>186</v>
      </c>
      <c r="W9" s="605"/>
      <c r="X9" s="43">
        <v>8888</v>
      </c>
      <c r="Y9" s="43"/>
      <c r="Z9" s="287">
        <v>1</v>
      </c>
      <c r="AA9" s="302"/>
      <c r="AK9" s="146" t="s">
        <v>357</v>
      </c>
      <c r="AP9" s="233"/>
      <c r="AW9" s="530" t="s">
        <v>597</v>
      </c>
      <c r="AX9" s="531" t="s">
        <v>597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7" t="s">
        <v>210</v>
      </c>
      <c r="W10" s="605"/>
      <c r="X10" s="606" t="s">
        <v>664</v>
      </c>
      <c r="Y10" s="43" t="s">
        <v>648</v>
      </c>
      <c r="Z10" s="287"/>
      <c r="AP10" s="233"/>
      <c r="AW10" s="530" t="s">
        <v>598</v>
      </c>
      <c r="AX10" s="531" t="s">
        <v>598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7" t="s">
        <v>211</v>
      </c>
      <c r="W11" s="607"/>
      <c r="X11" s="606" t="s">
        <v>665</v>
      </c>
      <c r="Y11" s="43" t="s">
        <v>648</v>
      </c>
      <c r="Z11" s="287"/>
      <c r="AP11" s="233"/>
      <c r="AW11" s="530" t="s">
        <v>599</v>
      </c>
      <c r="AX11" s="531" t="s">
        <v>599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30" t="s">
        <v>211</v>
      </c>
      <c r="AX12" s="531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30" t="s">
        <v>212</v>
      </c>
      <c r="AX13" s="531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30" t="s">
        <v>213</v>
      </c>
      <c r="AX14" s="531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30" t="s">
        <v>214</v>
      </c>
      <c r="AX15" s="531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30" t="s">
        <v>215</v>
      </c>
      <c r="AX16" s="531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30" t="s">
        <v>216</v>
      </c>
      <c r="AX17" s="531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30" t="s">
        <v>217</v>
      </c>
      <c r="AX18" s="531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30" t="s">
        <v>218</v>
      </c>
      <c r="AX19" s="531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30" t="s">
        <v>219</v>
      </c>
      <c r="AX20" s="531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30" t="s">
        <v>220</v>
      </c>
      <c r="AX21" s="531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30" t="s">
        <v>221</v>
      </c>
      <c r="AX22" s="531" t="s">
        <v>221</v>
      </c>
    </row>
    <row r="23" spans="1:50" ht="21" customHeight="1">
      <c r="A23" s="5" t="s">
        <v>121</v>
      </c>
      <c r="B23" s="43">
        <v>2021</v>
      </c>
      <c r="AW23" s="530" t="s">
        <v>600</v>
      </c>
      <c r="AX23" s="531" t="s">
        <v>600</v>
      </c>
    </row>
    <row r="24" spans="1:50" ht="21" customHeight="1">
      <c r="A24" s="5" t="s">
        <v>122</v>
      </c>
      <c r="B24" s="43">
        <v>2022</v>
      </c>
      <c r="AW24" s="530" t="s">
        <v>601</v>
      </c>
      <c r="AX24" s="531" t="s">
        <v>601</v>
      </c>
    </row>
    <row r="25" spans="1:50">
      <c r="A25" s="5" t="s">
        <v>123</v>
      </c>
      <c r="B25" s="43">
        <v>2023</v>
      </c>
      <c r="AW25" s="530" t="s">
        <v>602</v>
      </c>
      <c r="AX25" s="531" t="s">
        <v>602</v>
      </c>
    </row>
    <row r="26" spans="1:50">
      <c r="A26" s="5" t="s">
        <v>124</v>
      </c>
      <c r="B26" s="43">
        <v>2024</v>
      </c>
      <c r="AX26" s="531" t="s">
        <v>603</v>
      </c>
    </row>
    <row r="27" spans="1:50">
      <c r="A27" s="5" t="s">
        <v>125</v>
      </c>
      <c r="B27" s="43">
        <v>2025</v>
      </c>
      <c r="AX27" s="531" t="s">
        <v>604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31" t="s">
        <v>605</v>
      </c>
    </row>
    <row r="29" spans="1:50">
      <c r="A29" s="5" t="s">
        <v>127</v>
      </c>
      <c r="D29" s="373" t="s">
        <v>440</v>
      </c>
      <c r="E29" s="374" t="str">
        <f>IF(periodStart = "","", periodStart)</f>
        <v>01.12.2022</v>
      </c>
      <c r="F29" s="374" t="str">
        <f>IF(periodEnd = "","", periodEnd)</f>
        <v>31.12.2023</v>
      </c>
      <c r="H29" s="375" t="s">
        <v>1224</v>
      </c>
      <c r="AX29" s="531" t="s">
        <v>606</v>
      </c>
    </row>
    <row r="30" spans="1:50">
      <c r="A30" s="5" t="s">
        <v>128</v>
      </c>
      <c r="D30" s="376"/>
      <c r="E30" s="377"/>
      <c r="F30" s="377"/>
      <c r="AX30" s="531" t="s">
        <v>607</v>
      </c>
    </row>
    <row r="31" spans="1:50" ht="12.75">
      <c r="A31" s="5" t="s">
        <v>129</v>
      </c>
      <c r="D31" s="370"/>
      <c r="E31" s="371"/>
      <c r="F31" s="371"/>
      <c r="H31" s="378"/>
      <c r="AX31" s="531" t="s">
        <v>608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31" t="s">
        <v>609</v>
      </c>
    </row>
    <row r="33" spans="1:50">
      <c r="A33" s="5" t="s">
        <v>131</v>
      </c>
      <c r="AX33" s="531" t="s">
        <v>610</v>
      </c>
    </row>
    <row r="34" spans="1:50">
      <c r="A34" s="5" t="s">
        <v>132</v>
      </c>
      <c r="AX34" s="531" t="s">
        <v>611</v>
      </c>
    </row>
    <row r="35" spans="1:50">
      <c r="A35" s="5" t="s">
        <v>133</v>
      </c>
      <c r="AX35" s="531" t="s">
        <v>612</v>
      </c>
    </row>
    <row r="36" spans="1:50">
      <c r="A36" s="5" t="s">
        <v>97</v>
      </c>
      <c r="AX36" s="531" t="s">
        <v>613</v>
      </c>
    </row>
    <row r="37" spans="1:50">
      <c r="A37" s="5" t="s">
        <v>98</v>
      </c>
      <c r="AX37" s="531" t="s">
        <v>614</v>
      </c>
    </row>
    <row r="38" spans="1:50">
      <c r="A38" s="5" t="s">
        <v>99</v>
      </c>
      <c r="AX38" s="531" t="s">
        <v>615</v>
      </c>
    </row>
    <row r="39" spans="1:50">
      <c r="A39" s="5" t="s">
        <v>100</v>
      </c>
      <c r="AX39" s="531" t="s">
        <v>563</v>
      </c>
    </row>
    <row r="40" spans="1:50">
      <c r="A40" s="5" t="s">
        <v>101</v>
      </c>
      <c r="AX40" s="531" t="s">
        <v>564</v>
      </c>
    </row>
    <row r="41" spans="1:50">
      <c r="A41" s="5" t="s">
        <v>102</v>
      </c>
      <c r="AX41" s="531" t="s">
        <v>565</v>
      </c>
    </row>
    <row r="42" spans="1:50">
      <c r="A42" s="5" t="s">
        <v>134</v>
      </c>
      <c r="AX42" s="531" t="s">
        <v>566</v>
      </c>
    </row>
    <row r="43" spans="1:50">
      <c r="A43" s="5" t="s">
        <v>135</v>
      </c>
      <c r="AX43" s="531" t="s">
        <v>567</v>
      </c>
    </row>
    <row r="44" spans="1:50">
      <c r="A44" s="5" t="s">
        <v>136</v>
      </c>
      <c r="AX44" s="531" t="s">
        <v>568</v>
      </c>
    </row>
    <row r="45" spans="1:50">
      <c r="A45" s="5" t="s">
        <v>137</v>
      </c>
      <c r="AX45" s="531" t="s">
        <v>569</v>
      </c>
    </row>
    <row r="46" spans="1:50">
      <c r="A46" s="5" t="s">
        <v>138</v>
      </c>
      <c r="AX46" s="531" t="s">
        <v>570</v>
      </c>
    </row>
    <row r="47" spans="1:50">
      <c r="A47" s="5" t="s">
        <v>159</v>
      </c>
      <c r="AX47" s="531" t="s">
        <v>571</v>
      </c>
    </row>
    <row r="48" spans="1:50">
      <c r="A48" s="5" t="s">
        <v>160</v>
      </c>
      <c r="AX48" s="531" t="s">
        <v>572</v>
      </c>
    </row>
    <row r="49" spans="1:50">
      <c r="A49" s="5" t="s">
        <v>161</v>
      </c>
      <c r="AX49" s="531" t="s">
        <v>573</v>
      </c>
    </row>
    <row r="50" spans="1:50">
      <c r="A50" s="5" t="s">
        <v>139</v>
      </c>
      <c r="AX50" s="531" t="s">
        <v>574</v>
      </c>
    </row>
    <row r="51" spans="1:50">
      <c r="A51" s="5" t="s">
        <v>140</v>
      </c>
      <c r="AX51" s="531" t="s">
        <v>575</v>
      </c>
    </row>
    <row r="52" spans="1:50">
      <c r="A52" s="5" t="s">
        <v>141</v>
      </c>
      <c r="AX52" s="531" t="s">
        <v>576</v>
      </c>
    </row>
    <row r="53" spans="1:50">
      <c r="A53" s="5" t="s">
        <v>142</v>
      </c>
      <c r="AX53" s="531" t="s">
        <v>577</v>
      </c>
    </row>
    <row r="54" spans="1:50">
      <c r="A54" s="5" t="s">
        <v>143</v>
      </c>
      <c r="AX54" s="531" t="s">
        <v>578</v>
      </c>
    </row>
    <row r="55" spans="1:50">
      <c r="A55" s="5" t="s">
        <v>144</v>
      </c>
      <c r="AX55" s="531" t="s">
        <v>579</v>
      </c>
    </row>
    <row r="56" spans="1:50">
      <c r="A56" s="5" t="s">
        <v>145</v>
      </c>
      <c r="AX56" s="531" t="s">
        <v>580</v>
      </c>
    </row>
    <row r="57" spans="1:50">
      <c r="A57" s="5" t="s">
        <v>409</v>
      </c>
      <c r="AX57" s="531" t="s">
        <v>581</v>
      </c>
    </row>
    <row r="58" spans="1:50">
      <c r="A58" s="5" t="s">
        <v>146</v>
      </c>
      <c r="AX58" s="531" t="s">
        <v>582</v>
      </c>
    </row>
    <row r="59" spans="1:50">
      <c r="A59" s="5" t="s">
        <v>147</v>
      </c>
      <c r="AX59" s="531" t="s">
        <v>583</v>
      </c>
    </row>
    <row r="60" spans="1:50">
      <c r="A60" s="5" t="s">
        <v>148</v>
      </c>
      <c r="AX60" s="531" t="s">
        <v>584</v>
      </c>
    </row>
    <row r="61" spans="1:50">
      <c r="A61" s="5" t="s">
        <v>149</v>
      </c>
      <c r="AX61" s="531" t="s">
        <v>585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699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698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8" t="s">
        <v>415</v>
      </c>
    </row>
    <row r="30" spans="1:2" ht="22.5">
      <c r="B30" s="311" t="s">
        <v>697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21" sqref="J21:J23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21" t="s">
        <v>644</v>
      </c>
      <c r="E5" s="822"/>
      <c r="F5" s="822"/>
      <c r="G5" s="822"/>
      <c r="H5" s="822"/>
      <c r="I5" s="822"/>
      <c r="J5" s="823"/>
      <c r="K5" s="577"/>
      <c r="L5" s="222"/>
      <c r="M5" s="222"/>
      <c r="N5" s="222"/>
      <c r="O5" s="222"/>
      <c r="P5" s="222"/>
      <c r="Q5" s="222"/>
      <c r="R5" s="222"/>
      <c r="S5" s="222"/>
    </row>
    <row r="6" spans="1:20" s="628" customFormat="1" ht="3" customHeight="1">
      <c r="A6" s="423"/>
      <c r="B6" s="423"/>
      <c r="D6" s="846"/>
      <c r="E6" s="847"/>
      <c r="F6" s="847"/>
      <c r="G6" s="847"/>
      <c r="H6" s="847"/>
      <c r="I6" s="847"/>
      <c r="J6" s="848"/>
    </row>
    <row r="7" spans="1:20" s="628" customFormat="1" ht="5.25" hidden="1">
      <c r="A7" s="423"/>
      <c r="B7" s="423"/>
      <c r="E7" s="849"/>
      <c r="F7" s="849"/>
      <c r="G7" s="845"/>
      <c r="H7" s="845"/>
      <c r="I7" s="845"/>
      <c r="J7" s="845"/>
    </row>
    <row r="8" spans="1:20" s="628" customFormat="1" ht="5.25" hidden="1">
      <c r="A8" s="423"/>
      <c r="B8" s="423"/>
      <c r="E8" s="849"/>
      <c r="F8" s="849"/>
      <c r="G8" s="845"/>
      <c r="H8" s="845"/>
      <c r="I8" s="845"/>
      <c r="J8" s="845"/>
    </row>
    <row r="9" spans="1:20" s="628" customFormat="1" ht="5.25" hidden="1">
      <c r="A9" s="423"/>
      <c r="B9" s="423"/>
      <c r="E9" s="849"/>
      <c r="F9" s="849"/>
      <c r="G9" s="845"/>
      <c r="H9" s="845"/>
      <c r="I9" s="845"/>
      <c r="J9" s="845"/>
    </row>
    <row r="10" spans="1:20" s="628" customFormat="1" ht="5.25" hidden="1">
      <c r="A10" s="423"/>
      <c r="B10" s="423"/>
      <c r="E10" s="849"/>
      <c r="F10" s="849"/>
      <c r="G10" s="845"/>
      <c r="H10" s="845"/>
      <c r="I10" s="845"/>
      <c r="J10" s="845"/>
    </row>
    <row r="11" spans="1:20" s="181" customFormat="1" ht="18.75">
      <c r="A11" s="423"/>
      <c r="B11" s="423"/>
      <c r="D11" s="164"/>
      <c r="E11" s="851" t="s">
        <v>679</v>
      </c>
      <c r="F11" s="851"/>
      <c r="G11" s="783" t="s">
        <v>87</v>
      </c>
      <c r="H11" s="624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8" customFormat="1" ht="5.25" hidden="1">
      <c r="A12" s="423"/>
      <c r="B12" s="423"/>
      <c r="E12" s="850"/>
      <c r="F12" s="850"/>
      <c r="G12" s="627"/>
      <c r="H12" s="622"/>
      <c r="I12" s="622"/>
      <c r="J12" s="626"/>
      <c r="K12" s="621"/>
      <c r="L12" s="621"/>
      <c r="M12" s="621"/>
      <c r="N12" s="620"/>
      <c r="O12" s="621"/>
      <c r="P12" s="621"/>
      <c r="Q12" s="621"/>
      <c r="R12" s="620"/>
    </row>
    <row r="13" spans="1:20" s="628" customFormat="1" ht="5.25" hidden="1">
      <c r="A13" s="423"/>
      <c r="B13" s="423"/>
      <c r="E13" s="844"/>
      <c r="F13" s="844"/>
      <c r="G13" s="623"/>
      <c r="H13" s="622"/>
      <c r="I13" s="621"/>
      <c r="J13" s="621"/>
      <c r="K13" s="621"/>
      <c r="L13" s="621"/>
      <c r="M13" s="621"/>
      <c r="N13" s="620"/>
      <c r="O13" s="621"/>
      <c r="P13" s="621"/>
      <c r="Q13" s="621"/>
      <c r="R13" s="620"/>
    </row>
    <row r="14" spans="1:20" s="628" customFormat="1" ht="5.25" hidden="1">
      <c r="A14" s="423"/>
      <c r="B14" s="423"/>
    </row>
    <row r="15" spans="1:20" s="619" customFormat="1" ht="5.25" hidden="1">
      <c r="A15" s="669"/>
      <c r="B15" s="669"/>
    </row>
    <row r="16" spans="1:20" s="123" customFormat="1" ht="3" customHeight="1">
      <c r="A16" s="290"/>
      <c r="B16" s="290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166"/>
    </row>
    <row r="17" spans="1:20" ht="27" customHeight="1">
      <c r="D17" s="843" t="s">
        <v>94</v>
      </c>
      <c r="E17" s="843" t="s">
        <v>299</v>
      </c>
      <c r="F17" s="843" t="s">
        <v>82</v>
      </c>
      <c r="G17" s="843" t="s">
        <v>470</v>
      </c>
      <c r="H17" s="843" t="s">
        <v>94</v>
      </c>
      <c r="I17" s="843"/>
      <c r="J17" s="843" t="s">
        <v>23</v>
      </c>
      <c r="K17" s="852" t="s">
        <v>519</v>
      </c>
      <c r="L17" s="852"/>
      <c r="M17" s="852"/>
      <c r="N17" s="852"/>
      <c r="O17" s="852" t="s">
        <v>645</v>
      </c>
      <c r="P17" s="852"/>
      <c r="Q17" s="852"/>
      <c r="R17" s="852"/>
      <c r="S17" s="843" t="s">
        <v>246</v>
      </c>
    </row>
    <row r="18" spans="1:20" ht="30.75" customHeight="1">
      <c r="D18" s="843"/>
      <c r="E18" s="843"/>
      <c r="F18" s="843"/>
      <c r="G18" s="843"/>
      <c r="H18" s="843"/>
      <c r="I18" s="843"/>
      <c r="J18" s="843"/>
      <c r="K18" s="117" t="s">
        <v>302</v>
      </c>
      <c r="L18" s="843" t="s">
        <v>94</v>
      </c>
      <c r="M18" s="843"/>
      <c r="N18" s="117" t="s">
        <v>232</v>
      </c>
      <c r="O18" s="117" t="s">
        <v>302</v>
      </c>
      <c r="P18" s="843" t="s">
        <v>94</v>
      </c>
      <c r="Q18" s="843"/>
      <c r="R18" s="117" t="s">
        <v>232</v>
      </c>
      <c r="S18" s="843"/>
    </row>
    <row r="19" spans="1:20" s="525" customFormat="1" ht="12" customHeight="1">
      <c r="A19" s="524"/>
      <c r="B19" s="524"/>
      <c r="D19" s="41" t="s">
        <v>95</v>
      </c>
      <c r="E19" s="41" t="s">
        <v>51</v>
      </c>
      <c r="F19" s="41" t="s">
        <v>52</v>
      </c>
      <c r="G19" s="41" t="s">
        <v>53</v>
      </c>
      <c r="H19" s="853" t="s">
        <v>70</v>
      </c>
      <c r="I19" s="853"/>
      <c r="J19" s="41" t="s">
        <v>71</v>
      </c>
      <c r="K19" s="41" t="s">
        <v>185</v>
      </c>
      <c r="L19" s="853" t="s">
        <v>186</v>
      </c>
      <c r="M19" s="853"/>
      <c r="N19" s="41" t="s">
        <v>210</v>
      </c>
      <c r="O19" s="41" t="s">
        <v>211</v>
      </c>
      <c r="P19" s="853" t="s">
        <v>212</v>
      </c>
      <c r="Q19" s="853"/>
      <c r="R19" s="41" t="s">
        <v>213</v>
      </c>
      <c r="S19" s="41" t="s">
        <v>214</v>
      </c>
    </row>
    <row r="20" spans="1:20" ht="14.25" hidden="1">
      <c r="C20" s="417"/>
      <c r="D20" s="467">
        <v>0</v>
      </c>
      <c r="E20" s="520"/>
      <c r="F20" s="520"/>
      <c r="G20" s="124"/>
      <c r="H20" s="521"/>
      <c r="I20" s="521"/>
      <c r="J20" s="307"/>
      <c r="K20" s="124"/>
      <c r="L20" s="307"/>
      <c r="M20" s="307"/>
      <c r="N20" s="522"/>
      <c r="O20" s="124"/>
      <c r="P20" s="307"/>
      <c r="Q20" s="307"/>
      <c r="R20" s="523"/>
      <c r="S20" s="124"/>
      <c r="T20" s="221"/>
    </row>
    <row r="21" spans="1:20" s="764" customFormat="1" ht="17.100000000000001" customHeight="1">
      <c r="A21" s="284">
        <v>5</v>
      </c>
      <c r="C21" s="417"/>
      <c r="D21" s="831">
        <v>1</v>
      </c>
      <c r="E21" s="836" t="s">
        <v>663</v>
      </c>
      <c r="F21" s="839" t="s">
        <v>1050</v>
      </c>
      <c r="G21" s="842" t="s">
        <v>87</v>
      </c>
      <c r="H21" s="831"/>
      <c r="I21" s="831">
        <v>1</v>
      </c>
      <c r="J21" s="833"/>
      <c r="K21" s="829" t="s">
        <v>87</v>
      </c>
      <c r="L21" s="835"/>
      <c r="M21" s="835" t="s">
        <v>95</v>
      </c>
      <c r="N21" s="827"/>
      <c r="O21" s="829" t="s">
        <v>87</v>
      </c>
      <c r="P21" s="772"/>
      <c r="Q21" s="772" t="s">
        <v>95</v>
      </c>
      <c r="R21" s="784"/>
      <c r="S21" s="770"/>
    </row>
    <row r="22" spans="1:20" s="764" customFormat="1" ht="17.100000000000001" customHeight="1">
      <c r="A22" s="284"/>
      <c r="C22" s="181"/>
      <c r="D22" s="832"/>
      <c r="E22" s="837"/>
      <c r="F22" s="840"/>
      <c r="G22" s="830"/>
      <c r="H22" s="832"/>
      <c r="I22" s="832"/>
      <c r="J22" s="834"/>
      <c r="K22" s="830"/>
      <c r="L22" s="832"/>
      <c r="M22" s="832"/>
      <c r="N22" s="828"/>
      <c r="O22" s="830"/>
      <c r="P22" s="308"/>
      <c r="Q22" s="121"/>
      <c r="R22" s="121"/>
      <c r="S22" s="122"/>
    </row>
    <row r="23" spans="1:20" s="764" customFormat="1" ht="17.100000000000001" customHeight="1">
      <c r="A23" s="284"/>
      <c r="C23" s="181"/>
      <c r="D23" s="832"/>
      <c r="E23" s="837"/>
      <c r="F23" s="840"/>
      <c r="G23" s="830"/>
      <c r="H23" s="832"/>
      <c r="I23" s="832"/>
      <c r="J23" s="834"/>
      <c r="K23" s="830"/>
      <c r="L23" s="120"/>
      <c r="M23" s="121"/>
      <c r="N23" s="121"/>
      <c r="O23" s="121"/>
      <c r="P23" s="121"/>
      <c r="Q23" s="121"/>
      <c r="R23" s="121"/>
      <c r="S23" s="122"/>
    </row>
    <row r="24" spans="1:20" s="764" customFormat="1" ht="15" customHeight="1">
      <c r="A24" s="284"/>
      <c r="C24" s="181"/>
      <c r="D24" s="832"/>
      <c r="E24" s="838"/>
      <c r="F24" s="841"/>
      <c r="G24" s="830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:J23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2" t="s">
        <v>485</v>
      </c>
      <c r="G4" s="812"/>
      <c r="H4" s="812"/>
      <c r="I4" s="858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8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01.12.2022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59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59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59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59"/>
      <c r="B11" s="859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59"/>
      <c r="B12" s="859"/>
      <c r="C12" s="859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59"/>
      <c r="B13" s="859"/>
      <c r="C13" s="859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0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59"/>
      <c r="B14" s="859"/>
      <c r="C14" s="859"/>
      <c r="D14" s="461"/>
      <c r="F14" s="455"/>
      <c r="G14" s="161" t="s">
        <v>4</v>
      </c>
      <c r="H14" s="460"/>
      <c r="I14" s="860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59"/>
      <c r="B15" s="859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59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54" t="s">
        <v>635</v>
      </c>
      <c r="H19" s="854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55" t="s">
        <v>667</v>
      </c>
      <c r="M5" s="856"/>
      <c r="N5" s="856"/>
      <c r="O5" s="856"/>
      <c r="P5" s="856"/>
      <c r="Q5" s="856"/>
      <c r="R5" s="856"/>
      <c r="S5" s="856"/>
      <c r="T5" s="856"/>
      <c r="U5" s="857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873" t="str">
        <f>IF(NameOrPr_ch="",IF(NameOrPr="","",NameOrPr),NameOrPr_ch)</f>
        <v>Агентсво по регулированию цен и тарифов Ульяновской области</v>
      </c>
      <c r="P7" s="873"/>
      <c r="Q7" s="873"/>
      <c r="R7" s="873"/>
      <c r="S7" s="873"/>
      <c r="T7" s="873"/>
      <c r="U7" s="873"/>
      <c r="V7" s="873"/>
      <c r="W7" s="760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34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873" t="str">
        <f>IF(datePr_ch="",IF(datePr="","",datePr),datePr_ch)</f>
        <v>25.11.2022</v>
      </c>
      <c r="P8" s="873"/>
      <c r="Q8" s="873"/>
      <c r="R8" s="873"/>
      <c r="S8" s="873"/>
      <c r="T8" s="873"/>
      <c r="U8" s="873"/>
      <c r="V8" s="873"/>
      <c r="W8" s="760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34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873" t="str">
        <f>IF(numberPr_ch="",IF(numberPr="","",numberPr),numberPr_ch)</f>
        <v>105-П</v>
      </c>
      <c r="P9" s="873"/>
      <c r="Q9" s="873"/>
      <c r="R9" s="873"/>
      <c r="S9" s="873"/>
      <c r="T9" s="873"/>
      <c r="U9" s="873"/>
      <c r="V9" s="873"/>
      <c r="W9" s="760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34" s="439" customFormat="1" ht="18.75">
      <c r="G10" s="440"/>
      <c r="H10" s="440"/>
      <c r="L10" s="438"/>
      <c r="M10" s="452" t="s">
        <v>541</v>
      </c>
      <c r="N10" s="453"/>
      <c r="O10" s="873" t="str">
        <f>IF(IstPub_ch="",IF(IstPub="","",IstPub),IstPub_ch)</f>
        <v>tarif73.ru</v>
      </c>
      <c r="P10" s="873"/>
      <c r="Q10" s="873"/>
      <c r="R10" s="873"/>
      <c r="S10" s="873"/>
      <c r="T10" s="873"/>
      <c r="U10" s="873"/>
      <c r="V10" s="873"/>
      <c r="W10" s="760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34" s="240" customFormat="1" ht="15.75" hidden="1" customHeight="1">
      <c r="G11" s="239"/>
      <c r="H11" s="239"/>
      <c r="L11" s="872"/>
      <c r="M11" s="872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76"/>
      <c r="P12" s="876"/>
      <c r="Q12" s="876"/>
      <c r="R12" s="876"/>
      <c r="S12" s="876"/>
      <c r="T12" s="876"/>
      <c r="U12" s="876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12" t="s">
        <v>485</v>
      </c>
      <c r="M13" s="812"/>
      <c r="N13" s="812"/>
      <c r="O13" s="812"/>
      <c r="P13" s="812"/>
      <c r="Q13" s="812"/>
      <c r="R13" s="812"/>
      <c r="S13" s="812"/>
      <c r="T13" s="812"/>
      <c r="U13" s="812"/>
      <c r="V13" s="812"/>
      <c r="W13" s="812" t="s">
        <v>486</v>
      </c>
    </row>
    <row r="14" spans="7:34" ht="15" customHeight="1">
      <c r="J14" s="85"/>
      <c r="K14" s="85"/>
      <c r="L14" s="812" t="s">
        <v>94</v>
      </c>
      <c r="M14" s="812" t="s">
        <v>410</v>
      </c>
      <c r="N14" s="812"/>
      <c r="O14" s="862" t="s">
        <v>504</v>
      </c>
      <c r="P14" s="862"/>
      <c r="Q14" s="862"/>
      <c r="R14" s="862"/>
      <c r="S14" s="862"/>
      <c r="T14" s="862"/>
      <c r="U14" s="812" t="s">
        <v>343</v>
      </c>
      <c r="V14" s="874" t="s">
        <v>277</v>
      </c>
      <c r="W14" s="812"/>
    </row>
    <row r="15" spans="7:34" ht="14.25" customHeight="1">
      <c r="J15" s="85"/>
      <c r="K15" s="85"/>
      <c r="L15" s="812"/>
      <c r="M15" s="812"/>
      <c r="N15" s="812"/>
      <c r="O15" s="237" t="s">
        <v>505</v>
      </c>
      <c r="P15" s="868" t="s">
        <v>273</v>
      </c>
      <c r="Q15" s="868"/>
      <c r="R15" s="843" t="s">
        <v>506</v>
      </c>
      <c r="S15" s="843"/>
      <c r="T15" s="843"/>
      <c r="U15" s="812"/>
      <c r="V15" s="874"/>
      <c r="W15" s="812"/>
    </row>
    <row r="16" spans="7:34" ht="33.75" customHeight="1">
      <c r="J16" s="85"/>
      <c r="K16" s="85"/>
      <c r="L16" s="812"/>
      <c r="M16" s="812"/>
      <c r="N16" s="812"/>
      <c r="O16" s="412" t="s">
        <v>507</v>
      </c>
      <c r="P16" s="413" t="s">
        <v>508</v>
      </c>
      <c r="Q16" s="413" t="s">
        <v>390</v>
      </c>
      <c r="R16" s="414" t="s">
        <v>276</v>
      </c>
      <c r="S16" s="869" t="s">
        <v>275</v>
      </c>
      <c r="T16" s="869"/>
      <c r="U16" s="812"/>
      <c r="V16" s="874"/>
      <c r="W16" s="812"/>
    </row>
    <row r="17" spans="1:35" ht="12" customHeight="1">
      <c r="J17" s="85"/>
      <c r="K17" s="234">
        <v>1</v>
      </c>
      <c r="L17" s="563" t="s">
        <v>95</v>
      </c>
      <c r="M17" s="563" t="s">
        <v>51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75">
        <f ca="1">OFFSET(S17,0,-1)+1</f>
        <v>7</v>
      </c>
      <c r="T17" s="875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63">
        <v>1</v>
      </c>
      <c r="B18" s="609"/>
      <c r="C18" s="609"/>
      <c r="D18" s="609"/>
      <c r="E18" s="610"/>
      <c r="F18" s="610"/>
      <c r="G18" s="611"/>
      <c r="H18" s="385"/>
      <c r="I18" s="318"/>
      <c r="J18" s="177"/>
      <c r="K18" s="177"/>
      <c r="L18" s="555">
        <f>mergeValue(A18)</f>
        <v>1</v>
      </c>
      <c r="M18" s="562" t="s">
        <v>23</v>
      </c>
      <c r="N18" s="568"/>
      <c r="O18" s="841"/>
      <c r="P18" s="841"/>
      <c r="Q18" s="841"/>
      <c r="R18" s="841"/>
      <c r="S18" s="841"/>
      <c r="T18" s="841"/>
      <c r="U18" s="841"/>
      <c r="V18" s="841"/>
      <c r="W18" s="686" t="s">
        <v>513</v>
      </c>
    </row>
    <row r="19" spans="1:35" ht="22.5">
      <c r="A19" s="863"/>
      <c r="B19" s="863">
        <v>1</v>
      </c>
      <c r="C19" s="609"/>
      <c r="D19" s="609"/>
      <c r="E19" s="612"/>
      <c r="F19" s="611"/>
      <c r="G19" s="611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61"/>
      <c r="P19" s="861"/>
      <c r="Q19" s="861"/>
      <c r="R19" s="861"/>
      <c r="S19" s="861"/>
      <c r="T19" s="861"/>
      <c r="U19" s="861"/>
      <c r="V19" s="861"/>
      <c r="W19" s="533" t="s">
        <v>514</v>
      </c>
    </row>
    <row r="20" spans="1:35" ht="45">
      <c r="A20" s="863"/>
      <c r="B20" s="863"/>
      <c r="C20" s="863">
        <v>1</v>
      </c>
      <c r="D20" s="609"/>
      <c r="E20" s="612"/>
      <c r="F20" s="611"/>
      <c r="G20" s="611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646</v>
      </c>
      <c r="N20" s="267"/>
      <c r="O20" s="861"/>
      <c r="P20" s="861"/>
      <c r="Q20" s="861"/>
      <c r="R20" s="861"/>
      <c r="S20" s="861"/>
      <c r="T20" s="861"/>
      <c r="U20" s="861"/>
      <c r="V20" s="861"/>
      <c r="W20" s="533" t="s">
        <v>647</v>
      </c>
      <c r="AA20" s="293"/>
    </row>
    <row r="21" spans="1:35" ht="33.75">
      <c r="A21" s="863"/>
      <c r="B21" s="863"/>
      <c r="C21" s="863"/>
      <c r="D21" s="863">
        <v>1</v>
      </c>
      <c r="E21" s="612"/>
      <c r="F21" s="611"/>
      <c r="G21" s="611"/>
      <c r="H21" s="876"/>
      <c r="I21" s="882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77"/>
      <c r="P21" s="877"/>
      <c r="Q21" s="877"/>
      <c r="R21" s="877"/>
      <c r="S21" s="877"/>
      <c r="T21" s="877"/>
      <c r="U21" s="877"/>
      <c r="V21" s="877"/>
      <c r="W21" s="533" t="s">
        <v>677</v>
      </c>
      <c r="AA21" s="293"/>
    </row>
    <row r="22" spans="1:35" ht="33.75">
      <c r="A22" s="863"/>
      <c r="B22" s="863"/>
      <c r="C22" s="863"/>
      <c r="D22" s="863"/>
      <c r="E22" s="864" t="s">
        <v>95</v>
      </c>
      <c r="F22" s="609"/>
      <c r="G22" s="611"/>
      <c r="H22" s="876"/>
      <c r="I22" s="882"/>
      <c r="J22" s="876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79"/>
      <c r="P22" s="879"/>
      <c r="Q22" s="879"/>
      <c r="R22" s="879"/>
      <c r="S22" s="879"/>
      <c r="T22" s="879"/>
      <c r="U22" s="879"/>
      <c r="V22" s="880"/>
      <c r="W22" s="533" t="s">
        <v>515</v>
      </c>
      <c r="Y22" s="293" t="str">
        <f>strCheckUnique(Z22:Z25)</f>
        <v/>
      </c>
      <c r="AA22" s="293"/>
    </row>
    <row r="23" spans="1:35" ht="156" customHeight="1">
      <c r="A23" s="863"/>
      <c r="B23" s="863"/>
      <c r="C23" s="863"/>
      <c r="D23" s="863"/>
      <c r="E23" s="864"/>
      <c r="F23" s="676">
        <v>1</v>
      </c>
      <c r="G23" s="609"/>
      <c r="H23" s="876"/>
      <c r="I23" s="882"/>
      <c r="J23" s="876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40"/>
      <c r="N23" s="881"/>
      <c r="O23" s="189"/>
      <c r="P23" s="189"/>
      <c r="Q23" s="189"/>
      <c r="R23" s="870"/>
      <c r="S23" s="871" t="s">
        <v>86</v>
      </c>
      <c r="T23" s="870"/>
      <c r="U23" s="871" t="s">
        <v>87</v>
      </c>
      <c r="V23" s="659"/>
      <c r="W23" s="865" t="s">
        <v>680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63"/>
      <c r="B24" s="863"/>
      <c r="C24" s="863"/>
      <c r="D24" s="863"/>
      <c r="E24" s="864"/>
      <c r="F24" s="676"/>
      <c r="G24" s="609"/>
      <c r="H24" s="876"/>
      <c r="I24" s="882"/>
      <c r="J24" s="876"/>
      <c r="K24" s="319"/>
      <c r="L24" s="168"/>
      <c r="M24" s="198"/>
      <c r="N24" s="881"/>
      <c r="O24" s="280"/>
      <c r="P24" s="277"/>
      <c r="Q24" s="278" t="str">
        <f>R23 &amp; "-" &amp; T23</f>
        <v>-</v>
      </c>
      <c r="R24" s="870"/>
      <c r="S24" s="871"/>
      <c r="T24" s="878"/>
      <c r="U24" s="871"/>
      <c r="V24" s="659"/>
      <c r="W24" s="866"/>
      <c r="AA24" s="293"/>
    </row>
    <row r="25" spans="1:35" customFormat="1" ht="15" customHeight="1">
      <c r="A25" s="863"/>
      <c r="B25" s="863"/>
      <c r="C25" s="863"/>
      <c r="D25" s="863"/>
      <c r="E25" s="864"/>
      <c r="F25" s="613"/>
      <c r="G25" s="611"/>
      <c r="H25" s="876"/>
      <c r="I25" s="882"/>
      <c r="J25" s="876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67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63"/>
      <c r="B26" s="863"/>
      <c r="C26" s="863"/>
      <c r="D26" s="863"/>
      <c r="E26" s="612"/>
      <c r="F26" s="613"/>
      <c r="G26" s="611"/>
      <c r="H26" s="876"/>
      <c r="I26" s="882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63"/>
      <c r="B27" s="863"/>
      <c r="C27" s="863"/>
      <c r="D27" s="614"/>
      <c r="E27" s="614"/>
      <c r="F27" s="615"/>
      <c r="G27" s="614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63"/>
      <c r="B28" s="863"/>
      <c r="C28" s="614"/>
      <c r="D28" s="614"/>
      <c r="E28" s="614"/>
      <c r="F28" s="615"/>
      <c r="G28" s="614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63"/>
      <c r="B29" s="614"/>
      <c r="C29" s="614"/>
      <c r="D29" s="614"/>
      <c r="E29" s="614"/>
      <c r="F29" s="615"/>
      <c r="G29" s="614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8">
        <v>1</v>
      </c>
      <c r="M32" s="854" t="s">
        <v>709</v>
      </c>
      <c r="N32" s="854"/>
      <c r="O32" s="854"/>
      <c r="P32" s="854"/>
      <c r="Q32" s="854"/>
      <c r="R32" s="854"/>
      <c r="S32" s="854"/>
      <c r="T32" s="854"/>
      <c r="U32" s="854"/>
      <c r="V32" s="854"/>
    </row>
  </sheetData>
  <sheetProtection password="FA9C" sheet="1" objects="1" scenarios="1" formatColumns="0" formatRows="0"/>
  <dataConsolidate/>
  <mergeCells count="39"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D21:D26"/>
    <mergeCell ref="A18:A29"/>
    <mergeCell ref="B19:B28"/>
    <mergeCell ref="C20:C27"/>
    <mergeCell ref="E22:E25"/>
    <mergeCell ref="L14:L16"/>
    <mergeCell ref="M14:M16"/>
    <mergeCell ref="O19:V19"/>
    <mergeCell ref="O18:V18"/>
    <mergeCell ref="O14:T14"/>
    <mergeCell ref="R15:T15"/>
    <mergeCell ref="N14:N16"/>
    <mergeCell ref="U14:U1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55" t="s">
        <v>531</v>
      </c>
      <c r="G2" s="856"/>
      <c r="H2" s="857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12" t="s">
        <v>485</v>
      </c>
      <c r="G4" s="812"/>
      <c r="H4" s="812"/>
      <c r="I4" s="858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58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01.12.2022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59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59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59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59"/>
      <c r="B11" s="859">
        <v>1</v>
      </c>
      <c r="C11" s="461"/>
      <c r="D11" s="461"/>
      <c r="F11" s="450" t="str">
        <f>"4."&amp;mergeValue(A11) &amp;"."&amp;mergeValue(B11)</f>
        <v>4.1.1</v>
      </c>
      <c r="G11" s="437" t="s">
        <v>634</v>
      </c>
      <c r="H11" s="430" t="str">
        <f>IF(region_name="","",region_name)</f>
        <v>Ульяновская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59"/>
      <c r="B12" s="859"/>
      <c r="C12" s="859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Димитровград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59"/>
      <c r="B13" s="859"/>
      <c r="C13" s="859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Димитровград (73705000)</v>
      </c>
      <c r="I13" s="768" t="s">
        <v>633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62"/>
      <c r="G14" s="463"/>
      <c r="H14" s="464"/>
      <c r="I14" s="465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54" t="s">
        <v>635</v>
      </c>
      <c r="H15" s="854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7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2024-10-16T07:51:43Z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