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930" yWindow="240" windowWidth="13665" windowHeight="8010" tabRatio="935" firstSheet="2" activeTab="4"/>
  </bookViews>
  <sheets>
    <sheet name="modList14_1" sheetId="630" state="veryHidden" r:id="rId1"/>
    <sheet name="modProv" sheetId="631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1.10" sheetId="623" r:id="rId8"/>
    <sheet name="Форма 1.10" sheetId="624" r:id="rId9"/>
    <sheet name="Форма 1.0.1 | Форма 1.11.1" sheetId="632" r:id="rId10"/>
    <sheet name="Форма 1.11.1" sheetId="625" r:id="rId11"/>
    <sheet name="Форма 1.0.1 | Т-транс" sheetId="614" state="veryHidden" r:id="rId12"/>
    <sheet name="Форма 1.11.2 | Т-транс" sheetId="567" state="veryHidden" r:id="rId13"/>
    <sheet name="Форма 1.0.1 | Т-гор.вода" sheetId="616" r:id="rId14"/>
    <sheet name="Форма 1.11.2 | Т-гор.вода" sheetId="560" r:id="rId15"/>
    <sheet name="Форма 1.0.1 | Т-подкл(инд)" sheetId="617" state="veryHidden" r:id="rId16"/>
    <sheet name="Форма 1.11.3 | Т-подкл(инд)" sheetId="598" state="veryHidden" r:id="rId17"/>
    <sheet name="Форма 1.0.1 | Т-подкл" sheetId="618" state="veryHidden" r:id="rId18"/>
    <sheet name="Форма 1.11.3 | Т-подкл" sheetId="566" state="veryHidden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et_union_hor" sheetId="471" state="veryHidden" r:id="rId24"/>
    <sheet name="TEHSHEET" sheetId="205" state="veryHidden" r:id="rId25"/>
    <sheet name="modListTempFilter" sheetId="620" state="veryHidden" r:id="rId26"/>
    <sheet name="modCheckCyan" sheetId="612" state="veryHidden" r:id="rId27"/>
    <sheet name="REESTR_LINK" sheetId="602" state="veryHidden" r:id="rId28"/>
    <sheet name="REESTR_DS" sheetId="603" state="veryHidden" r:id="rId29"/>
    <sheet name="modHTTP" sheetId="604" state="veryHidden" r:id="rId30"/>
    <sheet name="modfrmRezimChoose" sheetId="609" state="veryHidden" r:id="rId31"/>
    <sheet name="modSheetMain" sheetId="599" state="veryHidden" r:id="rId32"/>
    <sheet name="REESTR_VT" sheetId="577" state="veryHidden" r:id="rId33"/>
    <sheet name="REESTR_VED" sheetId="579" state="veryHidden" r:id="rId34"/>
    <sheet name="modfrmReestrObj" sheetId="570" state="veryHidden" r:id="rId35"/>
    <sheet name="AllSheetsInThisWorkbook" sheetId="389" state="veryHidden" r:id="rId36"/>
    <sheet name="et_union_vert" sheetId="521" state="veryHidden" r:id="rId37"/>
    <sheet name="modInstruction" sheetId="605" state="veryHidden" r:id="rId38"/>
    <sheet name="modRegion" sheetId="528" state="veryHidden" r:id="rId39"/>
    <sheet name="modReestr" sheetId="433" state="veryHidden" r:id="rId40"/>
    <sheet name="modfrmReestr" sheetId="434" state="veryHidden" r:id="rId41"/>
    <sheet name="modUpdTemplMain" sheetId="424" state="veryHidden" r:id="rId42"/>
    <sheet name="REESTR_ORG" sheetId="390" state="veryHidden" r:id="rId43"/>
    <sheet name="modClassifierValidate" sheetId="400" state="veryHidden" r:id="rId44"/>
    <sheet name="modHyp" sheetId="398" state="veryHidden" r:id="rId45"/>
    <sheet name="modServiceModule" sheetId="594" state="veryHidden" r:id="rId46"/>
    <sheet name="modList00" sheetId="498" state="veryHidden" r:id="rId47"/>
    <sheet name="modList01" sheetId="551" state="veryHidden" r:id="rId48"/>
    <sheet name="modList02" sheetId="504" state="veryHidden" r:id="rId49"/>
    <sheet name="modList03" sheetId="549" state="veryHidden" r:id="rId50"/>
    <sheet name="modList13" sheetId="626" state="veryHidden" r:id="rId51"/>
    <sheet name="REESTR_MO_FILTER" sheetId="621" state="veryHidden" r:id="rId52"/>
    <sheet name="REESTR_MO" sheetId="518" state="veryHidden" r:id="rId53"/>
    <sheet name="modInfo" sheetId="513" state="veryHidden" r:id="rId54"/>
    <sheet name="modList05" sheetId="619" state="veryHidden" r:id="rId55"/>
    <sheet name="modList06" sheetId="553" state="veryHidden" r:id="rId56"/>
    <sheet name="modList07" sheetId="56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1.11.3 | Т-подкл'!$M$28</definedName>
    <definedName name="add_CT_2">'Форма 1.11.2 | Т-транс'!$M$28</definedName>
    <definedName name="add_CT_9">'Форма 1.11.3 | Т-подкл(инд)'!$M$28</definedName>
    <definedName name="add_MO_10">'Форма 1.11.3 | Т-подкл'!$M$29</definedName>
    <definedName name="add_MO_2">'Форма 1.11.2 | Т-транс'!$M$29</definedName>
    <definedName name="add_MO_9">'Форма 1.11.3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1.11.2 | Т-гор.вода'!$M$26</definedName>
    <definedName name="add_Rate_10">'Форма 1.11.3 | Т-подкл'!$M$30</definedName>
    <definedName name="add_Rate_2">'Форма 1.11.2 | Т-транс'!$M$30</definedName>
    <definedName name="add_Rate_9">'Форма 1.11.3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1.11.2 | Т-транс'!$M$27</definedName>
    <definedName name="add_Warm_5">'Форма 1.11.2 | Т-гор.вода'!$M$29</definedName>
    <definedName name="anscount" hidden="1">1</definedName>
    <definedName name="apr_10">'Форма 1.11.3 | Т-подкл'!$AC$7:$AI$12</definedName>
    <definedName name="apr_2">'Форма 1.11.2 | Т-транс'!$O$8:$T$11</definedName>
    <definedName name="apr_9">'Форма 1.11.3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0">'Форма 1.11.3 | Т-подкл'!$M$19:$AL$30</definedName>
    <definedName name="checkCell_List06_10_double_date">'Форма 1.11.3 | Т-подкл'!$AM$19:$AM$30</definedName>
    <definedName name="checkCell_List06_10_plata1">'Форма 1.11.3 | Т-подкл'!$AC$15:$AD$30</definedName>
    <definedName name="checkCell_List06_10_plata2">'Форма 1.11.3 | Т-подкл'!$AE$15:$AF$30</definedName>
    <definedName name="checkCell_List06_10_unique">'Форма 1.11.3 | Т-подкл'!$AN$19:$AN$30</definedName>
    <definedName name="checkCell_List06_2">'Форма 1.11.2 | Т-транс'!$M$18:$W$30</definedName>
    <definedName name="checkCell_List06_2_double_date">'Форма 1.11.2 | Т-транс'!$X$18:$X$30</definedName>
    <definedName name="checkCell_List06_2_unique_t">'Форма 1.11.2 | Т-транс'!$M$18:$M$30</definedName>
    <definedName name="checkCell_List06_2_unique_t1">'Форма 1.11.2 | Т-транс'!$Y$18:$Y$30</definedName>
    <definedName name="checkCell_List06_5">'Форма 1.11.2 | Т-гор.вода'!$M$18:$AR$29</definedName>
    <definedName name="checkCell_List06_5_double_date">'Форма 1.11.2 | Т-гор.вода'!$AS$18:$AS$29</definedName>
    <definedName name="checkCell_List06_5_OneR">'Форма 1.11.2 | Т-гор.вода'!$P$15:$R$29</definedName>
    <definedName name="checkCell_List06_5_OneR_1c">'Форма 1.11.2 | Т-гор.вода'!$P$15:$P$29</definedName>
    <definedName name="checkCell_List06_5_OneR_2c">'Форма 1.11.2 | Т-гор.вода'!$Q$15:$R$29</definedName>
    <definedName name="checkCell_List06_5_TwoR">'Форма 1.11.2 | Т-гор.вода'!$S$15:$W$29</definedName>
    <definedName name="checkCell_List06_5_TwoR_1c">'Форма 1.11.2 | Т-гор.вода'!$S$15:$T$29</definedName>
    <definedName name="checkCell_List06_5_TwoR_2c">'Форма 1.11.2 | Т-гор.вода'!$U$15:$W$29</definedName>
    <definedName name="checkCell_List06_5_unique_t">'Форма 1.11.2 | Т-гор.вода'!$M$18:$M$29</definedName>
    <definedName name="checkCell_List06_5_unique_t1">'Форма 1.11.2 | Т-гор.вода'!$AT$18:$AT$29</definedName>
    <definedName name="checkCell_List06_9">'Форма 1.11.3 | Т-подкл(инд)'!$M$19:$AM$30</definedName>
    <definedName name="checkCell_List06_9_double_date">'Форма 1.11.3 | Т-подкл(инд)'!$AN$19:$AN$30</definedName>
    <definedName name="checkCell_List06_9_unique">'Форма 1.11.3 | Т-подкл(инд)'!$AO$19:$AO$30</definedName>
    <definedName name="checkCell_List07">'Сведения об изменении'!$D$11:$E$13</definedName>
    <definedName name="checkCell_List13">'Форма 1.10'!$D$10:$H$14</definedName>
    <definedName name="checkCells_List05_10">'Форма 1.0.1 | Т-подкл'!$F$7:$I$17</definedName>
    <definedName name="checkCells_List05_11">'Форма 1.0.1 | Форма 1.10'!$F$7:$I$13</definedName>
    <definedName name="checkCells_List05_2">'Форма 1.0.1 | Т-транс'!$F$7:$I$17</definedName>
    <definedName name="checkCells_List05_5">'Форма 1.0.1 | Т-гор.вода'!$F$7:$I$13</definedName>
    <definedName name="checkCells_List05_9">'Форма 1.0.1 | Т-подкл(инд)'!$F$7:$I$17</definedName>
    <definedName name="checkCells_List14_1">'Форма 1.11.1'!$D$14:$L$32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1.11.2 | Т-гор.вода'!$O$23</definedName>
    <definedName name="Component_comp_p">'Форма 1.11.2 | Т-гор.вода'!$O$24</definedName>
    <definedName name="connection_flag">Титульный!$F$36</definedName>
    <definedName name="CURRENT_DATE">TEHSHEET!$H$29</definedName>
    <definedName name="data_List13">'Форма 1.10'!$F$10:$H$14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et_union_hor!$M$152</definedName>
    <definedName name="default_val_5">'Форма 1.11.2 | Т-гор.вода'!$M$23</definedName>
    <definedName name="default_val_6">et_union_hor!$M$97</definedName>
    <definedName name="DESCRIPTION_TERRITORY">REESTR_DS!$B$2:$B$3</definedName>
    <definedName name="et_add_POST_5">et_union_hor!$M$100</definedName>
    <definedName name="et_Comm">et_union_hor!$4:$4</definedName>
    <definedName name="et_Component_comp">et_union_hor!$O$97</definedName>
    <definedName name="et_Component_comp_p">et_union_hor!$O$107</definedName>
    <definedName name="et_DS_range">et_union_hor!$AC$194</definedName>
    <definedName name="et_List00_00">et_union_hor!$222:$238</definedName>
    <definedName name="et_List00_01">et_union_hor!$222:$224</definedName>
    <definedName name="et_List00_02">et_union_hor!$226:$228</definedName>
    <definedName name="et_List00_03">et_union_hor!$230:$232</definedName>
    <definedName name="et_List00_04">et_union_hor!$234:$238</definedName>
    <definedName name="et_List01_0">et_union_hor!$247:$248</definedName>
    <definedName name="et_List01_1">et_union_hor!$252:$253</definedName>
    <definedName name="et_List01_2">et_union_hor!$257:$257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et_union_hor!$242:$242</definedName>
    <definedName name="et_List05_1">et_union_hor!$292:$292</definedName>
    <definedName name="et_List05_10_FormulaVD">'Форма 1.0.1 | Т-подкл'!$H$9</definedName>
    <definedName name="et_List05_11_FormulaVD">'Форма 1.0.1 | Форма 1.10'!$H$9</definedName>
    <definedName name="et_List05_2">et_union_hor!$291:$293</definedName>
    <definedName name="et_List05_2_FormulaVD">'Форма 1.0.1 | Т-транс'!$H$9</definedName>
    <definedName name="et_List05_3">et_union_hor!$289:$294</definedName>
    <definedName name="et_List05_4">et_union_hor!$287:$295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et_union_hor!$H$288</definedName>
    <definedName name="et_List06">et_union_hor!$210:$210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et_union_hor!$182:$186</definedName>
    <definedName name="et_List06_10_1_K">et_union_hor!$Q$198:$AB$201</definedName>
    <definedName name="et_List06_10_2">et_union_hor!$182:$185</definedName>
    <definedName name="et_List06_10_3">et_union_hor!$182:$184</definedName>
    <definedName name="et_List06_10_4">et_union_hor!$182:$183</definedName>
    <definedName name="et_List06_10_5">et_union_hor!$181:$187</definedName>
    <definedName name="et_List06_10_6">et_union_hor!$180:$188</definedName>
    <definedName name="et_List06_10_7">et_union_hor!$179:$189</definedName>
    <definedName name="et_List06_10_8">et_union_hor!$182:$182</definedName>
    <definedName name="et_List06_10_MC">et_union_hor!$M$179:$M$188</definedName>
    <definedName name="et_List06_10_MC2">et_union_hor!$M$179:$M$182</definedName>
    <definedName name="et_List06_10_MC3">et_union_hor!$N$179:$AK$181</definedName>
    <definedName name="et_List06_10_MC4">et_union_hor!$AB$182:$AJ$183</definedName>
    <definedName name="et_List06_10_Period">et_union_hor!$AC$179:$AJ$188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et_union_hor!$93:$107</definedName>
    <definedName name="et_List06_5_0">et_union_hor!$98:$98</definedName>
    <definedName name="et_List06_5_0_first">et_union_hor!$107:$107</definedName>
    <definedName name="et_List06_5_1">et_union_hor!$97:$100</definedName>
    <definedName name="et_List06_5_1_changeColor">et_union_hor!$O$97:$Z$100</definedName>
    <definedName name="et_List06_5_2">et_union_hor!$96:$101</definedName>
    <definedName name="et_List06_5_3">et_union_hor!$95:$102</definedName>
    <definedName name="et_List06_5_4">et_union_hor!$95:$103</definedName>
    <definedName name="et_List06_5_5">et_union_hor!$94:$103</definedName>
    <definedName name="et_List06_5_6">et_union_hor!$93:$104</definedName>
    <definedName name="et_List06_5_7">et_union_hor!$92:$105</definedName>
    <definedName name="et_List06_5_MC">et_union_hor!$M$92:$M$106</definedName>
    <definedName name="et_List06_5_MC2">et_union_hor!$M$92:$M$100</definedName>
    <definedName name="et_List06_5_MC3">et_union_hor!$O$92:$AQ$96</definedName>
    <definedName name="et_List06_5_Period">et_union_hor!$O$92:$AB$107</definedName>
    <definedName name="et_List06_6">et_union_hor!$113:$125</definedName>
    <definedName name="et_List06_6_1">et_union_hor!$118:$118</definedName>
    <definedName name="et_List06_6_2">et_union_hor!$117:$120</definedName>
    <definedName name="et_List06_6_3">et_union_hor!$116:$121</definedName>
    <definedName name="et_List06_6_4">et_union_hor!$115:$122</definedName>
    <definedName name="et_List06_6_5">et_union_hor!$114:$123</definedName>
    <definedName name="et_List06_6_6">et_union_hor!$113:$124</definedName>
    <definedName name="et_List06_6_7">et_union_hor!$112:$125</definedName>
    <definedName name="et_List06_6_MC">et_union_hor!$M$112:$M$125</definedName>
    <definedName name="et_List06_6_MC2">et_union_hor!$M$112:$M$119</definedName>
    <definedName name="et_List06_6_MC3">et_union_hor!$O$112:$V$117</definedName>
    <definedName name="et_List06_6_Period">et_union_hor!$O$112:$U$125</definedName>
    <definedName name="et_List06_7">et_union_hor!$130:$142</definedName>
    <definedName name="et_List06_7_1">et_union_hor!$135:$135</definedName>
    <definedName name="et_List06_7_2">et_union_hor!$134:$137</definedName>
    <definedName name="et_List06_7_3">et_union_hor!$133:$138</definedName>
    <definedName name="et_List06_7_4">et_union_hor!$132:$139</definedName>
    <definedName name="et_List06_7_5">et_union_hor!$131:$140</definedName>
    <definedName name="et_List06_7_6">et_union_hor!$130:$141</definedName>
    <definedName name="et_List06_7_7">et_union_hor!$129:$142</definedName>
    <definedName name="et_List06_7_MC">et_union_hor!$M$129:$M$142</definedName>
    <definedName name="et_List06_7_MC2">et_union_hor!$M$129:$M$136</definedName>
    <definedName name="et_List06_7_MC3">et_union_hor!$O$129:$V$134</definedName>
    <definedName name="et_List06_7_Period">et_union_hor!$O$129:$U$142</definedName>
    <definedName name="et_List06_8">et_union_hor!$147:$159</definedName>
    <definedName name="et_List06_8_1">et_union_hor!$152:$152</definedName>
    <definedName name="et_List06_8_2">et_union_hor!$151:$154</definedName>
    <definedName name="et_List06_8_3">et_union_hor!$150:$155</definedName>
    <definedName name="et_List06_8_4">et_union_hor!$149:$156</definedName>
    <definedName name="et_List06_8_5">et_union_hor!$148:$157</definedName>
    <definedName name="et_List06_8_6">et_union_hor!$147:$158</definedName>
    <definedName name="et_List06_8_7">et_union_hor!$146:$159</definedName>
    <definedName name="et_List06_8_MC">et_union_hor!$M$146:$M$159</definedName>
    <definedName name="et_List06_8_MC2">et_union_hor!$M$146:$M$153</definedName>
    <definedName name="et_List06_8_MC3">et_union_hor!$O$146:$V$151</definedName>
    <definedName name="et_List06_8_Period">et_union_hor!$O$146:$U$159</definedName>
    <definedName name="et_List06_9_1">et_union_hor!$167:$171</definedName>
    <definedName name="et_List06_9_2">et_union_hor!$167:$170</definedName>
    <definedName name="et_List06_9_3">et_union_hor!$167:$169</definedName>
    <definedName name="et_List06_9_4">et_union_hor!$167:$168</definedName>
    <definedName name="et_List06_9_5">et_union_hor!$166:$172</definedName>
    <definedName name="et_List06_9_6">et_union_hor!$165:$173</definedName>
    <definedName name="et_List06_9_7">et_union_hor!$164:$174</definedName>
    <definedName name="et_List06_9_8">et_union_hor!$167:$167</definedName>
    <definedName name="et_List06_9_MC">et_union_hor!$M$164:$M$175</definedName>
    <definedName name="et_List06_9_MC2">et_union_hor!$M$164:$M$171</definedName>
    <definedName name="et_List06_9_MC3">et_union_hor!$N$164:$AL$166</definedName>
    <definedName name="et_List06_9_MC4">et_union_hor!$AC$167:$AK$168</definedName>
    <definedName name="et_List06_9_Period">et_union_hor!$AD$164:$AK$175</definedName>
    <definedName name="et_List07">et_union_hor!$206:$206</definedName>
    <definedName name="et_List08">et_union_hor!$218:$218</definedName>
    <definedName name="et_List11_1">et_union_hor!$262:$262</definedName>
    <definedName name="et_List12_1">et_union_hor!$267:$267</definedName>
    <definedName name="et_List12_2">et_union_hor!$272:$272</definedName>
    <definedName name="et_List12_3">et_union_hor!$277:$277</definedName>
    <definedName name="et_List12_4">et_union_hor!$282:$282</definedName>
    <definedName name="et_List13_1">et_union_hor!$305:$305</definedName>
    <definedName name="et_List14_1_1">et_union_hor!$310:$311</definedName>
    <definedName name="et_List14_1_2">et_union_hor!$322:$322</definedName>
    <definedName name="et_List14_1_3">et_union_hor!$327:$327</definedName>
    <definedName name="et_List14_1_4">et_union_hor!$316:$317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5_p">et_union_hor!$P$98:$R$98</definedName>
    <definedName name="et_OneRates_6">et_union_hor!$O$118</definedName>
    <definedName name="et_OneRates_7">et_union_hor!$O$135</definedName>
    <definedName name="et_pIns_List06_1_Period">et_union_hor!$V$29:$V$41</definedName>
    <definedName name="et_pIns_List06_10_Period">et_union_hor!$AK$179:$AK$188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et_union_hor!$AQ$92:$AQ$107</definedName>
    <definedName name="et_pIns_List06_6_Period">et_union_hor!$V$112:$V$125</definedName>
    <definedName name="et_pIns_List06_7_Period">et_union_hor!$V$129:$V$142</definedName>
    <definedName name="et_pIns_List06_8_Period">et_union_hor!$V$146:$V$159</definedName>
    <definedName name="et_pIns_List06_9_Period">et_union_hor!$AL$164:$AL$175</definedName>
    <definedName name="et_PN_range">et_union_hor!$Q$194</definedName>
    <definedName name="et_TN_range">et_union_hor!$U$194</definedName>
    <definedName name="et_TS_range">et_union_hor!$Y$194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5_p">et_union_hor!$S$98:$W$98</definedName>
    <definedName name="et_TwoRates_6">et_union_hor!$P$118:$Q$118</definedName>
    <definedName name="et_TwoRates_7">et_union_hor!$P$135:$Q$135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0">'Форма 1.11.3 | Т-подкл'!$L$5</definedName>
    <definedName name="header_2">'Форма 1.11.2 | Т-транс'!$L$5</definedName>
    <definedName name="header_5">'Форма 1.11.2 | Т-гор.вода'!$L$5</definedName>
    <definedName name="header_9">'Форма 1.11.3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'Форма 1.0.1 | Форма 1.10'!$A$1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REESTR_MO!$A$2:$D$168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1.11.3 | Т-подкл'!$12:$12</definedName>
    <definedName name="List06_10_flagDS">'Форма 1.11.3 | Т-подкл'!$Y$18:$Y$30</definedName>
    <definedName name="List06_10_flagTN">'Форма 1.11.3 | Т-подкл'!$Q$18:$T$30</definedName>
    <definedName name="List06_10_flagTS">'Форма 1.11.3 | Т-подкл'!$U$18:$X$30</definedName>
    <definedName name="List06_10_MC2">'Форма 1.11.3 | Т-подкл'!$AK$19:$AK$30</definedName>
    <definedName name="List06_10_note">'Форма 1.11.3 | Т-подкл'!$AL$19:$AL$30</definedName>
    <definedName name="List06_10_Period">'Форма 1.11.3 | Т-подкл'!$AC$19:$AJ$30</definedName>
    <definedName name="List06_10_pl">'Форма 1.11.3 | Т-подкл'!$11:$11</definedName>
    <definedName name="List06_10_region">'Форма 1.11.3 | Т-подкл'!$Q$22:$AB$24</definedName>
    <definedName name="List06_2_DP">'Форма 1.11.2 | Т-транс'!$11:$11</definedName>
    <definedName name="List06_2_MC">'Форма 1.11.2 | Т-транс'!$O$18:$O$30</definedName>
    <definedName name="List06_2_MC2">'Форма 1.11.2 | Т-транс'!$V$18:$V$30</definedName>
    <definedName name="List06_2_note">'Форма 1.11.2 | Т-транс'!$W$18:$W$30</definedName>
    <definedName name="List06_2_Period">'Форма 1.11.2 | Т-транс'!$O$18:$U$30</definedName>
    <definedName name="List06_5_0">'Форма 1.11.2 | Т-гор.вода'!$24:$24</definedName>
    <definedName name="List06_5_1_changeColor">'Форма 1.11.2 | Т-гор.вода'!$O$23:$AB$26</definedName>
    <definedName name="List06_5_DP">'Форма 1.11.2 | Т-гор.вода'!$11:$11</definedName>
    <definedName name="List06_5_MC">'[1]Т-гор'!$O$18:$O$32</definedName>
    <definedName name="List06_5_MC2">'Форма 1.11.2 | Т-гор.вода'!$AQ$18:$AQ$29</definedName>
    <definedName name="List06_5_note">'Форма 1.11.2 | Т-гор.вода'!$AR$18:$AR$29</definedName>
    <definedName name="List06_5_Period">'Форма 1.11.2 | Т-гор.вода'!$O$18:$AB$29</definedName>
    <definedName name="List06_9_DP">'Форма 1.11.3 | Т-подкл(инд)'!$12:$12</definedName>
    <definedName name="List06_9_flagDS">'Форма 1.11.3 | Т-подкл(инд)'!$Z$18:$Z$30</definedName>
    <definedName name="List06_9_flagPN">'Форма 1.11.3 | Т-подкл(инд)'!$N$18:$N$30</definedName>
    <definedName name="List06_9_flagTN">'Форма 1.11.3 | Т-подкл(инд)'!$R$18:$U$30</definedName>
    <definedName name="List06_9_flagTS">'Форма 1.11.3 | Т-подкл(инд)'!$V$18:$Y$30</definedName>
    <definedName name="List06_9_MC2">'Форма 1.11.3 | Т-подкл(инд)'!$AL$19:$AL$30</definedName>
    <definedName name="List06_9_note">'Форма 1.11.3 | Т-подкл(инд)'!$AM$19:$AM$30</definedName>
    <definedName name="List06_9_Period">'Форма 1.11.3 | Т-подкл(инд)'!$AD$19:$AK$30</definedName>
    <definedName name="List06_9_pl">'Форма 1.11.3 | Т-подкл(инд)'!$11:$11</definedName>
    <definedName name="List06_9_region">'Форма 1.11.3 | Т-подкл(инд)'!$R$22:$AC$25</definedName>
    <definedName name="List13_GroundMaterials_1">'Форма 1.10'!$G$10:$G$14</definedName>
    <definedName name="List13_note">'Форма 1.10'!$H$10:$H$14</definedName>
    <definedName name="List14_1_Date">'Форма 1.11.1'!$H$17:$I$18</definedName>
    <definedName name="List14_1_Date_1">'Форма 1.11.1'!$H$22:$I$32</definedName>
    <definedName name="List14_1_DPR">'Форма 1.11.1'!$K$20</definedName>
    <definedName name="List14_1_flagIPR">'Форма 1.11.1'!$J$15</definedName>
    <definedName name="List14_1_GroundMaterials_1">'Форма 1.11.1'!$K$15:$K$32</definedName>
    <definedName name="List14_1_hypIPR">'Форма 1.11.1'!$K$15</definedName>
    <definedName name="List14_1_method">'Форма 1.11.1'!$J$17:$J$18</definedName>
    <definedName name="List14_1_note">'Форма 1.11.1'!$L$14:$L$32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1.11.2 | Т-транс'!$O$23</definedName>
    <definedName name="OneRates_5">'Форма 1.11.2 | Т-гор.вода'!$P$23:$R$23</definedName>
    <definedName name="OneRates_5_comp">'Форма 1.11.2 | Т-гор.вода'!$Q$23:$R$23</definedName>
    <definedName name="OneRates_5_p">'Форма 1.11.2 | Т-гор.вода'!$P$24:$R$24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1.10'!$E$13:$E$14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1.11.3 | Т-подкл'!$R$19:$R$30</definedName>
    <definedName name="pDel_List06_10_4">'Форма 1.11.3 | Т-подкл'!$V$19:$V$30</definedName>
    <definedName name="pDel_List06_10_5">'Форма 1.11.3 | Т-подкл'!$Z$19:$Z$30</definedName>
    <definedName name="pDel_List06_10_6">'Форма 1.11.3 | Т-подкл'!$K$19:$K$30</definedName>
    <definedName name="pDel_List06_10_7">'Форма 1.11.3 | Т-подкл'!$N$18:$N$30</definedName>
    <definedName name="pDel_List06_2_1">'Форма 1.11.2 | Т-транс'!$I$18:$K$30</definedName>
    <definedName name="pDel_List06_5_2">'Форма 1.11.2 | Т-гор.вода'!$H$18:$K$29</definedName>
    <definedName name="pDel_List06_9_3">'Форма 1.11.3 | Т-подкл(инд)'!$S$19:$S$30</definedName>
    <definedName name="pDel_List06_9_4">'Форма 1.11.3 | Т-подкл(инд)'!$W$19:$W$30</definedName>
    <definedName name="pDel_List06_9_5">'Форма 1.11.3 | Т-подкл(инд)'!$AA$19:$AA$30</definedName>
    <definedName name="pDel_List06_9_6">'Форма 1.11.3 | Т-подкл(инд)'!$K$19:$K$30</definedName>
    <definedName name="pDel_List06_9_7">'Форма 1.11.3 | Т-подкл(инд)'!$O$18:$O$30</definedName>
    <definedName name="pDel_List07">'Сведения об изменении'!$C$11:$C$13</definedName>
    <definedName name="pDel_List13_1">'Форма 1.10'!$C$13:$C$14</definedName>
    <definedName name="pDel_List14_1_1">'Форма 1.11.1'!$C$17:$C$18</definedName>
    <definedName name="pDel_List14_1_1_2">'Форма 1.11.1'!$G$17:$G$18</definedName>
    <definedName name="pDel_List14_1_2">'Форма 1.11.1'!$C$22:$C$23</definedName>
    <definedName name="pDel_List14_1_2_2">'Форма 1.11.1'!$G$22:$G$23</definedName>
    <definedName name="pDel_List14_1_3">'Форма 1.11.1'!$C$25:$C$26</definedName>
    <definedName name="pDel_List14_1_3_2">'Форма 1.11.1'!$G$25:$G$26</definedName>
    <definedName name="pDel_List14_1_4">'Форма 1.11.1'!$C$28:$C$29</definedName>
    <definedName name="pDel_List14_1_4_2">'Форма 1.11.1'!$G$28:$G$29</definedName>
    <definedName name="pDel_List14_1_5">'Форма 1.11.1'!$C$31:$C$32</definedName>
    <definedName name="pDel_List14_1_5_2">'Форма 1.11.1'!$G$31:$G$32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0_Period">'Форма 1.11.3 | Т-подкл'!$AK$15:$AK$30</definedName>
    <definedName name="pIns_List06_2_Period">'Форма 1.11.2 | Т-транс'!$V$14:$V$30</definedName>
    <definedName name="pIns_List06_5_Period">'Форма 1.11.2 | Т-гор.вода'!$AQ$18:$AQ$29</definedName>
    <definedName name="pIns_List06_9_Period">'Форма 1.11.3 | Т-подкл(инд)'!$AL$19:$AL$30</definedName>
    <definedName name="pIns_List07">'Сведения об изменении'!$E$13</definedName>
    <definedName name="pIns_List13_1">'Форма 1.10'!$E$14</definedName>
    <definedName name="PROT_22">P3_PROT_22,P4_PROT_22,P5_PROT_22</definedName>
    <definedName name="pVDel_List06_10">'Форма 1.11.3 | Т-подкл'!$13:$13</definedName>
    <definedName name="pVDel_List06_2">'Форма 1.11.2 | Т-транс'!$12:$12</definedName>
    <definedName name="pVDel_List06_5">'Форма 1.11.2 | Т-гор.вода'!$12:$12</definedName>
    <definedName name="pVDel_List06_9">'Форма 1.11.3 | Т-подкл(инд)'!$13:$13</definedName>
    <definedName name="QUARTER">TEHSHEET!$F$2:$F$5</definedName>
    <definedName name="REESTR_LINK_RANGE">REESTR_LINK!$A$2:$C$3</definedName>
    <definedName name="REESTR_ORG_RANGE">REESTR_ORG!$A$2:$J$43</definedName>
    <definedName name="REESTR_VED_RANGE">REESTR_VED!$A$2:$B$4</definedName>
    <definedName name="REESTR_VT_RANGE">REESTR_VT!$A$2:$B$5</definedName>
    <definedName name="RegExc_clear_1">et_union_hor!$L$116:$W$116,et_union_hor!$L$122:$W$122</definedName>
    <definedName name="RegExc_Clear_2">et_union_hor!$L$133:$W$133,et_union_hor!$L$139:$W$139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2">'Форма 1.11.2 | Т-транс'!$P$23:$Q$23</definedName>
    <definedName name="TwoRates_5">'Форма 1.11.2 | Т-гор.вода'!$S$23:$W$23</definedName>
    <definedName name="TwoRates_5_comp">'Форма 1.11.2 | Т-гор.вода'!$U$23:$W$23</definedName>
    <definedName name="TwoRates_5_p">'Форма 1.11.2 | Т-гор.вода'!$S$24:$W$24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et_union_hor!$M$135</definedName>
    <definedName name="vid_teplnos_11">'Форма 1.11.2 | Т-гор.вода'!$M$23</definedName>
    <definedName name="vid_teplnos_12">et_union_hor!$M$82</definedName>
    <definedName name="vid_teplnos_2">'Форма 1.11.2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et_union_hor!$M$118</definedName>
    <definedName name="VidTopl">'Перечень тарифов'!$G$13</definedName>
    <definedName name="VidTopl_2">'Форма 1.11.2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4525"/>
</workbook>
</file>

<file path=xl/calcChain.xml><?xml version="1.0" encoding="utf-8"?>
<calcChain xmlns="http://schemas.openxmlformats.org/spreadsheetml/2006/main">
  <c r="A1" i="612" l="1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M8" i="560"/>
  <c r="P8" i="560"/>
  <c r="M9" i="560"/>
  <c r="P9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AE17" i="560" s="1"/>
  <c r="AF17" i="560" s="1"/>
  <c r="AG17" i="560" s="1"/>
  <c r="AH17" i="560" s="1"/>
  <c r="AI17" i="560" s="1"/>
  <c r="AJ17" i="560" s="1"/>
  <c r="AK17" i="560" s="1"/>
  <c r="AL17" i="560" s="1"/>
  <c r="AM17" i="560" s="1"/>
  <c r="AN17" i="560" s="1"/>
  <c r="AP17" i="560" s="1"/>
  <c r="AQ17" i="560" s="1"/>
  <c r="AR17" i="560" s="1"/>
  <c r="L18" i="560"/>
  <c r="O18" i="560"/>
  <c r="L19" i="560"/>
  <c r="L20" i="560"/>
  <c r="L21" i="560"/>
  <c r="L22" i="560"/>
  <c r="AU23" i="560"/>
  <c r="AT22" i="560"/>
  <c r="L23" i="560"/>
  <c r="R25" i="560"/>
  <c r="AF25" i="560"/>
  <c r="AS23" i="560"/>
  <c r="L24" i="560"/>
  <c r="AF99" i="471"/>
  <c r="H12" i="632"/>
  <c r="H11" i="632"/>
  <c r="H9" i="632"/>
  <c r="H8" i="632"/>
  <c r="H7" i="632"/>
  <c r="H12" i="623"/>
  <c r="H9" i="623"/>
  <c r="H8" i="623"/>
  <c r="F31" i="625"/>
  <c r="E31" i="625"/>
  <c r="F28" i="625"/>
  <c r="E28" i="625"/>
  <c r="F25" i="625"/>
  <c r="E25" i="625"/>
  <c r="F22" i="625"/>
  <c r="E22" i="625"/>
  <c r="F17" i="625"/>
  <c r="E17" i="625"/>
  <c r="H12" i="616"/>
  <c r="H9" i="616"/>
  <c r="H8" i="616"/>
  <c r="R14" i="601"/>
  <c r="H13" i="632" s="1"/>
  <c r="R13" i="601"/>
  <c r="R12" i="601"/>
  <c r="P12" i="601"/>
  <c r="F9" i="632"/>
  <c r="F13" i="632"/>
  <c r="F11" i="632"/>
  <c r="F10" i="632"/>
  <c r="F8" i="632"/>
  <c r="F12" i="632"/>
  <c r="M14" i="601"/>
  <c r="M13" i="601"/>
  <c r="M12" i="601"/>
  <c r="L96" i="471"/>
  <c r="L93" i="471"/>
  <c r="B2" i="525"/>
  <c r="L94" i="471"/>
  <c r="L92" i="471"/>
  <c r="B3" i="525"/>
  <c r="L97" i="471"/>
  <c r="L95" i="471"/>
  <c r="L98" i="471"/>
  <c r="H13" i="616" l="1"/>
  <c r="H13" i="623"/>
  <c r="M9" i="566"/>
  <c r="M9" i="598"/>
  <c r="M9" i="567"/>
  <c r="E8" i="625"/>
  <c r="F8" i="625"/>
  <c r="M8" i="566" l="1"/>
  <c r="M8" i="598"/>
  <c r="M8" i="567"/>
  <c r="E7" i="625"/>
  <c r="H7" i="618" l="1"/>
  <c r="H7" i="617"/>
  <c r="H7" i="616"/>
  <c r="H7" i="614"/>
  <c r="N8" i="566"/>
  <c r="N8" i="598"/>
  <c r="O8" i="567"/>
  <c r="N9" i="566"/>
  <c r="N9" i="598"/>
  <c r="O9" i="567"/>
  <c r="F7" i="625"/>
  <c r="H7" i="623"/>
  <c r="F9" i="623"/>
  <c r="F9" i="614"/>
  <c r="F10" i="618"/>
  <c r="L18" i="567"/>
  <c r="F12" i="617"/>
  <c r="F13" i="614"/>
  <c r="L22" i="566"/>
  <c r="F291" i="471"/>
  <c r="L50" i="471"/>
  <c r="L21" i="567"/>
  <c r="L21" i="598"/>
  <c r="F10" i="616"/>
  <c r="F12" i="616"/>
  <c r="L164" i="471"/>
  <c r="F290" i="471"/>
  <c r="F13" i="623"/>
  <c r="F8" i="623"/>
  <c r="L22" i="598"/>
  <c r="F9" i="617"/>
  <c r="L167" i="471"/>
  <c r="F289" i="471"/>
  <c r="F9" i="616"/>
  <c r="F10" i="614"/>
  <c r="L180" i="471"/>
  <c r="F10" i="623"/>
  <c r="L45" i="471"/>
  <c r="L22" i="567"/>
  <c r="L166" i="471"/>
  <c r="F8" i="618"/>
  <c r="L48" i="471"/>
  <c r="F12" i="614"/>
  <c r="F13" i="617"/>
  <c r="F8" i="614"/>
  <c r="L181" i="471"/>
  <c r="F13" i="618"/>
  <c r="F12" i="618"/>
  <c r="F11" i="618"/>
  <c r="F11" i="614"/>
  <c r="F9" i="618"/>
  <c r="L20" i="566"/>
  <c r="F12" i="623"/>
  <c r="F292" i="471"/>
  <c r="L20" i="567"/>
  <c r="F11" i="616"/>
  <c r="L165" i="471"/>
  <c r="L179" i="471"/>
  <c r="L46" i="471"/>
  <c r="F288" i="471"/>
  <c r="F10" i="617"/>
  <c r="L19" i="567"/>
  <c r="L47" i="471"/>
  <c r="F11" i="623"/>
  <c r="L49" i="471"/>
  <c r="F13" i="616"/>
  <c r="F287" i="471"/>
  <c r="L20" i="598"/>
  <c r="E2" i="437"/>
  <c r="F8" i="616"/>
  <c r="F11" i="617"/>
  <c r="L19" i="598"/>
  <c r="L19" i="566"/>
  <c r="E3" i="437"/>
  <c r="F8" i="617"/>
  <c r="L182" i="471"/>
  <c r="L23" i="567"/>
  <c r="L21" i="566"/>
  <c r="H11" i="623" l="1"/>
  <c r="R99" i="471" l="1"/>
  <c r="AU97" i="471"/>
  <c r="AS97" i="471"/>
  <c r="AT96" i="471"/>
  <c r="Q51" i="471" l="1"/>
  <c r="Z50" i="471"/>
  <c r="X50" i="471"/>
  <c r="Y49" i="471"/>
  <c r="M12" i="550" l="1"/>
  <c r="M242" i="471"/>
  <c r="R257" i="471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3" i="471"/>
  <c r="AN182" i="471"/>
  <c r="AG168" i="471"/>
  <c r="AO167" i="471"/>
  <c r="Q83" i="471"/>
  <c r="Z82" i="471"/>
  <c r="Q67" i="471"/>
  <c r="Z66" i="471"/>
  <c r="Q35" i="471"/>
  <c r="Z34" i="471"/>
  <c r="P247" i="471"/>
  <c r="R252" i="471"/>
  <c r="R247" i="471"/>
  <c r="H11" i="618"/>
  <c r="H11" i="617"/>
  <c r="H11" i="616"/>
  <c r="H11" i="614"/>
  <c r="H290" i="471"/>
  <c r="E29" i="205"/>
  <c r="F29" i="205"/>
  <c r="Z118" i="471"/>
  <c r="Q119" i="471"/>
  <c r="Z135" i="471"/>
  <c r="Q136" i="471"/>
  <c r="Z152" i="471"/>
  <c r="Q153" i="471"/>
  <c r="E277" i="471"/>
  <c r="E282" i="471"/>
  <c r="AN167" i="471"/>
  <c r="AN22" i="598"/>
  <c r="L65" i="471"/>
  <c r="Y22" i="567"/>
  <c r="X66" i="471"/>
  <c r="X34" i="471"/>
  <c r="Y33" i="471"/>
  <c r="Y65" i="471"/>
  <c r="L79" i="471"/>
  <c r="M257" i="471"/>
  <c r="L29" i="471"/>
  <c r="X23" i="567"/>
  <c r="X152" i="471"/>
  <c r="M247" i="471"/>
  <c r="X135" i="471"/>
  <c r="L62" i="471"/>
  <c r="Y117" i="471"/>
  <c r="L32" i="471"/>
  <c r="L64" i="471"/>
  <c r="X118" i="471"/>
  <c r="Y134" i="471"/>
  <c r="L80" i="471"/>
  <c r="L66" i="471"/>
  <c r="L81" i="471"/>
  <c r="L31" i="471"/>
  <c r="L78" i="471"/>
  <c r="Y151" i="471"/>
  <c r="L33" i="471"/>
  <c r="AM22" i="566"/>
  <c r="Y81" i="471"/>
  <c r="L77" i="471"/>
  <c r="L61" i="471"/>
  <c r="L34" i="471"/>
  <c r="L30" i="471"/>
  <c r="AM182" i="471"/>
  <c r="L63" i="471"/>
  <c r="M252" i="471"/>
  <c r="L82" i="471"/>
  <c r="X82" i="471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<sst xmlns="http://schemas.openxmlformats.org/spreadsheetml/2006/main" count="2347" uniqueCount="1230">
  <si>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</si>
  <si>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</si>
  <si>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</si>
  <si>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</si>
  <si>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</si>
  <si>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</si>
  <si>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</si>
  <si>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</si>
  <si>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</si>
  <si>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</si>
  <si>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</si>
  <si>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</si>
  <si>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</si>
  <si>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</si>
  <si>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</si>
  <si>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</si>
  <si>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</si>
  <si>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</si>
  <si>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</si>
  <si>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</si>
  <si>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</si>
  <si>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</si>
  <si>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</si>
  <si>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</si>
  <si>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</si>
  <si>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</si>
  <si>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</si>
  <si>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</si>
  <si>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</si>
  <si>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</si>
  <si>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</si>
  <si>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</si>
  <si>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</si>
  <si>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</si>
  <si>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</si>
  <si>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</si>
  <si>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</si>
  <si>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</si>
  <si>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</si>
  <si>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</si>
  <si>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</si>
  <si>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</si>
  <si>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</si>
  <si>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</si>
  <si>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</si>
  <si>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</si>
  <si>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</si>
  <si>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</si>
  <si>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</si>
  <si>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</si>
  <si>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</si>
  <si>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</si>
  <si>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</si>
  <si>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</si>
  <si>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</si>
  <si>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</si>
  <si>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</si>
  <si>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</si>
  <si>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</si>
  <si>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</si>
  <si>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</si>
  <si>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</si>
  <si>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</si>
  <si>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</si>
  <si>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</si>
  <si>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</si>
  <si>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</si>
  <si>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</si>
  <si>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</si>
  <si>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</si>
  <si>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</si>
  <si>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</si>
  <si>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</si>
  <si>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</si>
  <si>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</si>
  <si>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</si>
  <si>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</si>
  <si>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</si>
  <si>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</si>
  <si>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</si>
  <si>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</si>
  <si>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</si>
  <si>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</si>
  <si>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</si>
  <si>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</si>
  <si>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</si>
  <si>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</si>
  <si>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</si>
  <si>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</si>
  <si>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</si>
  <si>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</si>
  <si>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</si>
  <si>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</si>
  <si>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</si>
  <si>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</si>
  <si>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</si>
  <si>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</si>
  <si>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</si>
  <si>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</si>
  <si>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</si>
  <si>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</si>
  <si>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</si>
  <si>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</si>
  <si>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</si>
  <si>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</si>
  <si>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</si>
  <si>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</si>
  <si>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</si>
  <si>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</si>
  <si>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</si>
  <si>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</si>
  <si>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</si>
  <si>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</si>
  <si>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</si>
  <si>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</si>
  <si>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</si>
  <si>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</si>
  <si>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</si>
  <si>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</si>
  <si>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</si>
  <si>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</si>
  <si>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</si>
  <si>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</si>
  <si>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</si>
  <si>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</si>
  <si>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</si>
  <si>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</si>
  <si>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</si>
  <si>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</si>
  <si>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</si>
  <si>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</si>
  <si>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</si>
  <si>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</si>
  <si>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</si>
  <si>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</si>
  <si>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</si>
  <si>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</si>
  <si>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</si>
  <si>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</si>
  <si>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</si>
  <si>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</si>
  <si>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</si>
  <si>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</si>
  <si>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</si>
  <si>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</si>
  <si>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</si>
  <si>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</si>
  <si>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</si>
  <si>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</si>
  <si>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</si>
  <si>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</si>
  <si>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</si>
  <si>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</si>
  <si>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</si>
  <si>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</si>
  <si>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</si>
  <si>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</si>
  <si>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</si>
  <si>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</si>
  <si>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</si>
  <si>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</si>
  <si>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</si>
  <si>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</si>
  <si>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</si>
  <si>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</si>
  <si>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</si>
  <si>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</si>
  <si>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</si>
  <si>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</si>
  <si>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</si>
  <si>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</si>
  <si>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</si>
  <si>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</si>
  <si>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</si>
  <si>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</si>
  <si>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</si>
  <si>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</si>
  <si>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</si>
  <si>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</si>
  <si>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</si>
  <si>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</si>
  <si>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</si>
  <si>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</si>
  <si>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</si>
  <si>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</si>
  <si>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</si>
  <si>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</si>
  <si>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</si>
  <si>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</si>
  <si>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</si>
  <si>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</si>
  <si>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</si>
  <si>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</si>
  <si>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</si>
  <si>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</si>
  <si>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</si>
  <si>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</si>
  <si>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</si>
  <si>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</si>
  <si>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</si>
  <si>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</si>
  <si>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</si>
  <si>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</si>
  <si>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</si>
  <si>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</si>
  <si>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</si>
  <si>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</si>
  <si>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</si>
  <si>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</si>
  <si>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</si>
  <si>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</si>
  <si>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</si>
  <si>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</si>
  <si>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</si>
  <si>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</si>
  <si>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</si>
  <si>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</si>
  <si>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</si>
  <si>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</si>
  <si>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</si>
  <si>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</si>
  <si>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</si>
  <si>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</si>
  <si>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</si>
  <si>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</si>
  <si>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</si>
  <si>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</si>
  <si>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</si>
  <si>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</si>
  <si>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</si>
  <si>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</si>
  <si>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</si>
  <si>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</si>
  <si>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</si>
  <si>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</si>
  <si>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</si>
  <si>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</si>
  <si>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</si>
  <si>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</si>
  <si>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</si>
  <si>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</si>
  <si>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</si>
  <si>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</si>
  <si>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</si>
  <si>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</si>
  <si>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</si>
  <si>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</si>
  <si>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</si>
  <si>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</si>
  <si>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</si>
  <si>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</si>
  <si>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</si>
  <si>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</si>
  <si>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</si>
  <si>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</si>
  <si>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</si>
  <si>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</si>
  <si>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</si>
  <si>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</si>
  <si>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</si>
  <si>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</si>
  <si>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</si>
  <si>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</si>
  <si>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</si>
  <si>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</si>
  <si>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</si>
  <si>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</si>
  <si>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</si>
  <si>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</si>
  <si>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</si>
  <si>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</si>
  <si>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</si>
  <si>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</si>
  <si>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</si>
  <si>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</si>
  <si>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</si>
  <si>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</si>
  <si>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</si>
  <si>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</si>
  <si>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</si>
  <si>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</si>
  <si>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</si>
  <si>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</si>
  <si>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</si>
  <si>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</si>
  <si>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</si>
  <si>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</si>
  <si>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</si>
  <si>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</si>
  <si>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</si>
  <si>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</si>
  <si>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</si>
  <si>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</si>
  <si>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</si>
  <si>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</si>
  <si>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</si>
  <si>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</si>
  <si>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</si>
  <si>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</si>
  <si>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</si>
  <si>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</si>
  <si>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</si>
  <si>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</si>
  <si>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</si>
  <si>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</si>
  <si>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</si>
  <si>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</si>
  <si>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</si>
  <si>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</si>
  <si>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</si>
  <si>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</si>
  <si>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</si>
  <si>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ID_TARIFF_NAME</t>
  </si>
  <si>
    <t>TARIFF_NAME</t>
  </si>
  <si>
    <t>VED_NAME</t>
  </si>
  <si>
    <t>Перечень тарифов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</si>
  <si>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</si>
  <si>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</si>
  <si>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</si>
  <si>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</si>
  <si>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</si>
  <si>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</si>
  <si>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</si>
  <si>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</si>
  <si>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</si>
  <si>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</si>
  <si>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</si>
  <si>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</si>
  <si>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</si>
  <si>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</si>
  <si>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</si>
  <si>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</si>
  <si>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</si>
  <si>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</si>
  <si>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</si>
  <si>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</si>
  <si>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</si>
  <si>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</si>
  <si>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</si>
  <si>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</si>
  <si>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</si>
  <si>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</si>
  <si>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</si>
  <si>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</si>
  <si>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</si>
  <si>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</si>
  <si>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</si>
  <si>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</si>
  <si>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</si>
  <si>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</si>
  <si>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</si>
  <si>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</si>
  <si>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</si>
  <si>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</si>
  <si>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</si>
  <si>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</si>
  <si>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</si>
  <si>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</si>
  <si>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</si>
  <si>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</si>
  <si>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</si>
  <si>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</si>
  <si>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</si>
  <si>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</si>
  <si>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</si>
  <si>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</si>
  <si>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</si>
  <si>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</si>
  <si>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</si>
  <si>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</si>
  <si>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</si>
  <si>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</si>
  <si>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</si>
  <si>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</si>
  <si>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</si>
  <si>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</si>
  <si>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</si>
  <si>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</si>
  <si>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</si>
  <si>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</si>
  <si>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</si>
  <si>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</si>
  <si>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</si>
  <si>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</si>
  <si>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</si>
  <si>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</si>
  <si>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</si>
  <si>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</si>
  <si>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</si>
  <si>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</si>
  <si>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</si>
  <si>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</si>
  <si>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</si>
  <si>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</si>
  <si>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</si>
  <si>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</si>
  <si>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</si>
  <si>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</si>
  <si>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</si>
  <si>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</si>
  <si>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</si>
  <si>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</si>
  <si>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</si>
  <si>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</si>
  <si>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</si>
  <si>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</si>
  <si>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</si>
  <si>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</si>
  <si>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</si>
  <si>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</si>
  <si>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</si>
  <si>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</si>
  <si>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</si>
  <si>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</si>
  <si>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</si>
  <si>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</si>
  <si>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</si>
  <si>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</si>
  <si>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</si>
  <si>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</si>
  <si>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</si>
  <si>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</si>
  <si>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</si>
  <si>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</si>
  <si>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г.Севастополь</t>
  </si>
  <si>
    <t>Информация</t>
  </si>
  <si>
    <t>3.1</t>
  </si>
  <si>
    <t>4.1</t>
  </si>
  <si>
    <t>5.1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</si>
  <si>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</si>
  <si>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</si>
  <si>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</si>
  <si>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</si>
  <si>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</si>
  <si>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</si>
  <si>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</si>
  <si>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</si>
  <si>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</si>
  <si>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</si>
  <si>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</si>
  <si>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</si>
  <si>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</si>
  <si>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</si>
  <si>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</si>
  <si>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</si>
  <si>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</si>
  <si>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</si>
  <si>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</si>
  <si>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</si>
  <si>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</si>
  <si>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</si>
  <si>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</si>
  <si>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</si>
  <si>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</si>
  <si>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</si>
  <si>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</si>
  <si>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</si>
  <si>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</si>
  <si>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</si>
  <si>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</si>
  <si>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</si>
  <si>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</si>
  <si>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</si>
  <si>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</si>
  <si>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</si>
  <si>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</si>
  <si>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</si>
  <si>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</si>
  <si>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</si>
  <si>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</si>
  <si>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</si>
  <si>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</si>
  <si>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</si>
  <si>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</si>
  <si>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</si>
  <si>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</si>
  <si>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</si>
  <si>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</si>
  <si>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</si>
  <si>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</si>
  <si>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</si>
  <si>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</si>
  <si>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</si>
  <si>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</si>
  <si>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</si>
  <si>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</si>
  <si>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</si>
  <si>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</si>
  <si>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</si>
  <si>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</si>
  <si>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</si>
  <si>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</si>
  <si>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</si>
  <si>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</si>
  <si>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</si>
  <si>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</si>
  <si>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</si>
  <si>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</si>
  <si>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</si>
  <si>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</si>
  <si>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</si>
  <si>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</si>
  <si>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</si>
  <si>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</si>
  <si>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</si>
  <si>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</si>
  <si>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</si>
  <si>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</si>
  <si>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</si>
  <si>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</si>
  <si>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</si>
  <si>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</si>
  <si>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</si>
  <si>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</si>
  <si>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</si>
  <si>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</si>
  <si>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</si>
  <si>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</si>
  <si>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</si>
  <si>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</si>
  <si>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</si>
  <si>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</si>
  <si>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</si>
  <si>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</si>
  <si>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</si>
  <si>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</si>
  <si>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</si>
  <si>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</si>
  <si>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</si>
  <si>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</si>
  <si>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</si>
  <si>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</si>
  <si>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</si>
  <si>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</si>
  <si>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</si>
  <si>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</si>
  <si>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</si>
  <si>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</si>
  <si>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</si>
  <si>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</si>
  <si>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</si>
  <si>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</si>
  <si>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</si>
  <si>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</si>
  <si>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</si>
  <si>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</si>
  <si>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</si>
  <si>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</si>
  <si>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</si>
  <si>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</si>
  <si>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</si>
  <si>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</si>
  <si>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</si>
  <si>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</si>
  <si>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</si>
  <si>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</si>
  <si>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</si>
  <si>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</si>
  <si>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</si>
  <si>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</si>
  <si>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</si>
  <si>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</si>
  <si>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</si>
  <si>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</si>
  <si>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</si>
  <si>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</si>
  <si>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</si>
  <si>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</si>
  <si>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</si>
  <si>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</si>
  <si>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</si>
  <si>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</si>
  <si>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</si>
  <si>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</si>
  <si>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</si>
  <si>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</si>
  <si>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</si>
  <si>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Компонент на холодную воду в тарифе на горячую воду установлен с разбивкой по поставщикам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</si>
  <si>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</si>
  <si>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</si>
  <si>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</si>
  <si>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</si>
  <si>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</si>
  <si>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</si>
  <si>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Дата периода регулирования, с которой предлагаются изменения в тарифы</t>
  </si>
  <si>
    <t>Дата подачи заявления об утверждении тарифов</t>
  </si>
  <si>
    <t>Номер подачи заявления об утверждении тарифов</t>
  </si>
  <si>
    <t>Сведения о правовых актах, регламентирующих правила закупки (положение о закупках) в регулируемой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</si>
  <si>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</si>
  <si>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</si>
  <si>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</si>
  <si>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</si>
  <si>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</si>
  <si>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</si>
  <si>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</si>
  <si>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</si>
  <si>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</si>
  <si>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</si>
  <si>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</si>
  <si>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</si>
  <si>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</si>
  <si>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</si>
  <si>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</si>
  <si>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</si>
  <si>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</si>
  <si>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et_List13_1</t>
  </si>
  <si>
    <t>et_List14_1_1</t>
  </si>
  <si>
    <t>et_List14_1_4</t>
  </si>
  <si>
    <t>et_List14_1_2</t>
  </si>
  <si>
    <t>et_List14_1_3</t>
  </si>
  <si>
    <t>Форма 1.10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</si>
  <si>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</si>
  <si>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1.10</t>
  </si>
  <si>
    <t>Информация о предложении об установлении тарифов в сфере горячего водоснабжения на очередной период регулирования</t>
  </si>
  <si>
    <t>Форма 1.11.1</t>
  </si>
  <si>
    <r>
      <t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</si>
  <si>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</si>
  <si>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</si>
  <si>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</si>
  <si>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</si>
  <si>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</si>
  <si>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</si>
  <si>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</si>
  <si>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r>
      <t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</si>
  <si>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предложении величин тарифов на горячую воду, транспортировку воды</t>
  </si>
  <si>
    <t>Форма 1.11.2</t>
  </si>
  <si>
    <t>Форма 1.11.3</t>
  </si>
  <si>
    <t>Информация о предложении величин тарифов на подключение к централизованной системе горячего водоснабжения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</si>
  <si>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</si>
  <si>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</si>
  <si>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</si>
  <si>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r>
      <t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</si>
  <si>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</si>
  <si>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</si>
  <si>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</si>
  <si>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</si>
  <si>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Instruction</t>
  </si>
  <si>
    <t>modUpdTemplLogger</t>
  </si>
  <si>
    <t>List00</t>
  </si>
  <si>
    <t>List01</t>
  </si>
  <si>
    <t>List02</t>
  </si>
  <si>
    <t>List05_11</t>
  </si>
  <si>
    <t>List13</t>
  </si>
  <si>
    <t>List14_1</t>
  </si>
  <si>
    <t>List05_2</t>
  </si>
  <si>
    <t>List06_2</t>
  </si>
  <si>
    <t>List05_5</t>
  </si>
  <si>
    <t>List06_5</t>
  </si>
  <si>
    <t>List05_9</t>
  </si>
  <si>
    <t>List06_9</t>
  </si>
  <si>
    <t>List05_10</t>
  </si>
  <si>
    <t>List06_10</t>
  </si>
  <si>
    <t>List03</t>
  </si>
  <si>
    <t>List07</t>
  </si>
  <si>
    <t>ListComm</t>
  </si>
  <si>
    <t>ListCheck</t>
  </si>
  <si>
    <t>TSH_et_union_hor</t>
  </si>
  <si>
    <t>TEHSHEET</t>
  </si>
  <si>
    <t>modListTempFilter</t>
  </si>
  <si>
    <t>modCheckCyan</t>
  </si>
  <si>
    <t>REESTR_LINK</t>
  </si>
  <si>
    <t>REESTR_DS</t>
  </si>
  <si>
    <t>modHTTP</t>
  </si>
  <si>
    <t>modfrmRezimChoose</t>
  </si>
  <si>
    <t>modSheetMain</t>
  </si>
  <si>
    <t>REESTR_VT</t>
  </si>
  <si>
    <t>REESTR_VED</t>
  </si>
  <si>
    <t>modfrmReestrObj</t>
  </si>
  <si>
    <t>AllSheetsInThisWorkbook</t>
  </si>
  <si>
    <t>TSH_et_union_vert</t>
  </si>
  <si>
    <t>modInstruction</t>
  </si>
  <si>
    <t>modRegion</t>
  </si>
  <si>
    <t>modReestr</t>
  </si>
  <si>
    <t>modfrmReestr</t>
  </si>
  <si>
    <t>modUpdTemplMain</t>
  </si>
  <si>
    <t>TSH_REESTR_ORG</t>
  </si>
  <si>
    <t>modClassifierValidate</t>
  </si>
  <si>
    <t>modProv</t>
  </si>
  <si>
    <t>modHyp</t>
  </si>
  <si>
    <t>modServiceModule</t>
  </si>
  <si>
    <t>modList00</t>
  </si>
  <si>
    <t>modList01</t>
  </si>
  <si>
    <t>modList02</t>
  </si>
  <si>
    <t>modList03</t>
  </si>
  <si>
    <t>modList13</t>
  </si>
  <si>
    <t>modList14_1</t>
  </si>
  <si>
    <t>TSH_REESTR_MO_FILTER</t>
  </si>
  <si>
    <t>TSH_REESTR_MO</t>
  </si>
  <si>
    <t>modInfo</t>
  </si>
  <si>
    <t>modList05</t>
  </si>
  <si>
    <t>modList06</t>
  </si>
  <si>
    <t>modList07</t>
  </si>
  <si>
    <t>modfrmDateChoose</t>
  </si>
  <si>
    <t>modComm</t>
  </si>
  <si>
    <t>modThisWorkbook</t>
  </si>
  <si>
    <t>modfrmReestrMR</t>
  </si>
  <si>
    <t>modfrmCheckUpdates</t>
  </si>
  <si>
    <t>Одноставочный тариф, руб./Гкал</t>
  </si>
  <si>
    <t>ставка за тепловую  энергию, руб./Гкал</t>
  </si>
  <si>
    <t>Компонент на холодную воду, руб./куб.м</t>
  </si>
  <si>
    <t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</si>
  <si>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</si>
  <si>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При размещении информации дополнительно указывается дата подачи заявления об утверждении(изменении) тарифа и его номер.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</si>
  <si>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</si>
  <si>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</si>
  <si>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</si>
  <si>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Первичное предложение по тарифам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</si>
  <si>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</si>
  <si>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</si>
  <si>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FAS.JKH.OPEN.INFO.REQUEST.GVS!</t>
  </si>
  <si>
    <t>05.05.2022</t>
  </si>
  <si>
    <t>Базарносызганский муниципальный район</t>
  </si>
  <si>
    <t>73602000</t>
  </si>
  <si>
    <t>Базарносызганское городское поселение</t>
  </si>
  <si>
    <t>73602151</t>
  </si>
  <si>
    <t>Должниковское</t>
  </si>
  <si>
    <t>73602408</t>
  </si>
  <si>
    <t>Лапшаурское</t>
  </si>
  <si>
    <t>73602412</t>
  </si>
  <si>
    <t>Папузинское</t>
  </si>
  <si>
    <t>73602425</t>
  </si>
  <si>
    <t>Сосновоборское</t>
  </si>
  <si>
    <t>73602405</t>
  </si>
  <si>
    <t>Барышский муниципальный район</t>
  </si>
  <si>
    <t>73604000</t>
  </si>
  <si>
    <t>Барышское городское поселение</t>
  </si>
  <si>
    <t>73604101</t>
  </si>
  <si>
    <t>Жадовское городское поселение</t>
  </si>
  <si>
    <t>73604152</t>
  </si>
  <si>
    <t>Живайкинское</t>
  </si>
  <si>
    <t>73604420</t>
  </si>
  <si>
    <t>Земляничненское</t>
  </si>
  <si>
    <t>73604432</t>
  </si>
  <si>
    <t>Измайловское городское поселение</t>
  </si>
  <si>
    <t>73604154</t>
  </si>
  <si>
    <t>Ленинское городское поселение</t>
  </si>
  <si>
    <t>73604156</t>
  </si>
  <si>
    <t>Малохомутерское</t>
  </si>
  <si>
    <t>73604450</t>
  </si>
  <si>
    <t>Поливановское</t>
  </si>
  <si>
    <t>73604475</t>
  </si>
  <si>
    <t>Старотимошкинское городское поселение</t>
  </si>
  <si>
    <t>73604158</t>
  </si>
  <si>
    <t>Вешкаймский муниципальный район</t>
  </si>
  <si>
    <t>73607000</t>
  </si>
  <si>
    <t>Бекетовское</t>
  </si>
  <si>
    <t>73607410</t>
  </si>
  <si>
    <t>Вешкаймское городское поселение</t>
  </si>
  <si>
    <t>73607151</t>
  </si>
  <si>
    <t>Ермоловское</t>
  </si>
  <si>
    <t>73607440</t>
  </si>
  <si>
    <t>Каргинское</t>
  </si>
  <si>
    <t>73607450</t>
  </si>
  <si>
    <t>Стемасское</t>
  </si>
  <si>
    <t>73607480</t>
  </si>
  <si>
    <t>Чуфаровское городское поселение</t>
  </si>
  <si>
    <t>73607158</t>
  </si>
  <si>
    <t>Инзенский муниципальный район</t>
  </si>
  <si>
    <t>73610000</t>
  </si>
  <si>
    <t>Валгусское</t>
  </si>
  <si>
    <t>73610425</t>
  </si>
  <si>
    <t>Глотовское городское поселение</t>
  </si>
  <si>
    <t>73610158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</si>
  <si>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</si>
  <si>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</si>
  <si>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</si>
  <si>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</si>
  <si>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</si>
  <si>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</si>
  <si>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</si>
  <si>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</si>
  <si>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</si>
  <si>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</si>
  <si>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</si>
  <si>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</si>
  <si>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Карсунский муниципальный район</t>
  </si>
  <si>
    <t>73614000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</si>
  <si>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</si>
  <si>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</si>
  <si>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</si>
  <si>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</si>
  <si>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</si>
  <si>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</si>
  <si>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</si>
  <si>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</si>
  <si>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</si>
  <si>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</si>
  <si>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</si>
  <si>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</si>
  <si>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</si>
  <si>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</si>
  <si>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</si>
  <si>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</si>
  <si>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Кузоватовский муниципальный район</t>
  </si>
  <si>
    <t>73616000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</si>
  <si>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</si>
  <si>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</si>
  <si>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</si>
  <si>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</si>
  <si>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</si>
  <si>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</si>
  <si>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</si>
  <si>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</si>
  <si>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</si>
  <si>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</si>
  <si>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</si>
  <si>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</si>
  <si>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Майнский муниципальный район</t>
  </si>
  <si>
    <t>73620000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</si>
  <si>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</si>
  <si>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</si>
  <si>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</si>
  <si>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</si>
  <si>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</si>
  <si>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</si>
  <si>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</si>
  <si>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</si>
  <si>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</si>
  <si>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</si>
  <si>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</si>
  <si>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</si>
  <si>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</si>
  <si>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</si>
  <si>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Мелекесский муниципальный район</t>
  </si>
  <si>
    <t>73622000</t>
  </si>
  <si>
    <t>Лебяжинское</t>
  </si>
  <si>
    <t>73622430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</si>
  <si>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</si>
  <si>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</si>
  <si>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</si>
  <si>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</si>
  <si>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</si>
  <si>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</si>
  <si>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</si>
  <si>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</si>
  <si>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</si>
  <si>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</si>
  <si>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</si>
  <si>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</si>
  <si>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</si>
  <si>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</si>
  <si>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Николаевский муниципальный район</t>
  </si>
  <si>
    <t>73625000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</si>
  <si>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</si>
  <si>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</si>
  <si>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</si>
  <si>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</si>
  <si>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</si>
  <si>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</si>
  <si>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</si>
  <si>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</si>
  <si>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</si>
  <si>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</si>
  <si>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</si>
  <si>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</si>
  <si>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</si>
  <si>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</si>
  <si>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</si>
  <si>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</si>
  <si>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</si>
  <si>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</si>
  <si>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Новомалыклинский муниципальный район</t>
  </si>
  <si>
    <t>73627000</t>
  </si>
  <si>
    <t>Высококолковское</t>
  </si>
  <si>
    <t>73627420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</si>
  <si>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</si>
  <si>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</si>
  <si>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</si>
  <si>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</si>
  <si>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</si>
  <si>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</si>
  <si>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</si>
  <si>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</si>
  <si>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Новоспасский муниципальный район</t>
  </si>
  <si>
    <t>73629000</t>
  </si>
  <si>
    <t>Коптевское</t>
  </si>
  <si>
    <t>73629410</t>
  </si>
  <si>
    <t>Красносельское</t>
  </si>
  <si>
    <t>73629440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</si>
  <si>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</si>
  <si>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</si>
  <si>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</si>
  <si>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</si>
  <si>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</si>
  <si>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</si>
  <si>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</si>
  <si>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</si>
  <si>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Павловский муниципальный район</t>
  </si>
  <si>
    <t>73632000</t>
  </si>
  <si>
    <t>Баклушинское</t>
  </si>
  <si>
    <t>73632405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</si>
  <si>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</si>
  <si>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</si>
  <si>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</si>
  <si>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</si>
  <si>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</si>
  <si>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</si>
  <si>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</si>
  <si>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</si>
  <si>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</si>
  <si>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</si>
  <si>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Радищевский муниципальный район</t>
  </si>
  <si>
    <t>73634000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</si>
  <si>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</si>
  <si>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</si>
  <si>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</si>
  <si>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</si>
  <si>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</si>
  <si>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</si>
  <si>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</si>
  <si>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</si>
  <si>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Радищевское городское поселение</t>
  </si>
  <si>
    <t>73634151</t>
  </si>
  <si>
    <t>Сенгилеевский муниципальный район</t>
  </si>
  <si>
    <t>73636000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</si>
  <si>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</si>
  <si>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</si>
  <si>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</si>
  <si>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</si>
  <si>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</si>
  <si>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</si>
  <si>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</si>
  <si>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</si>
  <si>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</si>
  <si>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</si>
  <si>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</si>
  <si>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</si>
  <si>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Старокулаткинский муниципальный район</t>
  </si>
  <si>
    <t>73639000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</si>
  <si>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</si>
  <si>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</si>
  <si>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</si>
  <si>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</si>
  <si>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</si>
  <si>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</si>
  <si>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Старокулаткинское городское поселение</t>
  </si>
  <si>
    <t>73639151</t>
  </si>
  <si>
    <t>Терешанское</t>
  </si>
  <si>
    <t>73639440</t>
  </si>
  <si>
    <t>Старомайнский муниципальный район</t>
  </si>
  <si>
    <t>73642000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</si>
  <si>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</si>
  <si>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</si>
  <si>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</si>
  <si>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</si>
  <si>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</si>
  <si>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</si>
  <si>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</si>
  <si>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</si>
  <si>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</si>
  <si>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</si>
  <si>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Старомайнское городское поселение</t>
  </si>
  <si>
    <t>73642151</t>
  </si>
  <si>
    <t>Урайкинское</t>
  </si>
  <si>
    <t>73642460</t>
  </si>
  <si>
    <t>Сурский муниципальный район</t>
  </si>
  <si>
    <t>73644000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</si>
  <si>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</si>
  <si>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</si>
  <si>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</si>
  <si>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</si>
  <si>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</si>
  <si>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</si>
  <si>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</si>
  <si>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</si>
  <si>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</si>
  <si>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</si>
  <si>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</si>
  <si>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</si>
  <si>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</si>
  <si>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</si>
  <si>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Тереньгульский муниципальный район</t>
  </si>
  <si>
    <t>73648000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</si>
  <si>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</si>
  <si>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</si>
  <si>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</si>
  <si>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</si>
  <si>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</si>
  <si>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</si>
  <si>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</si>
  <si>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</si>
  <si>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Тереньгульское городское поселение</t>
  </si>
  <si>
    <t>73648151</t>
  </si>
  <si>
    <t>Ясашноташлинское</t>
  </si>
  <si>
    <t>73648450</t>
  </si>
  <si>
    <t>Ульяновский муниципальный район</t>
  </si>
  <si>
    <t>73652000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</si>
  <si>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</si>
  <si>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</si>
  <si>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</si>
  <si>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</si>
  <si>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</si>
  <si>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</si>
  <si>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</si>
  <si>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</si>
  <si>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</si>
  <si>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</si>
  <si>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Ундоровское</t>
  </si>
  <si>
    <t>73652470</t>
  </si>
  <si>
    <t>Цильнинский муниципальный район</t>
  </si>
  <si>
    <t>73654000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</si>
  <si>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</si>
  <si>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</si>
  <si>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</si>
  <si>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</si>
  <si>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</si>
  <si>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</si>
  <si>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</si>
  <si>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</si>
  <si>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</si>
  <si>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</si>
  <si>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</si>
  <si>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</si>
  <si>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</si>
  <si>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Цильнинское городское поселение</t>
  </si>
  <si>
    <t>73654154</t>
  </si>
  <si>
    <t>Чердаклинский муниципальный район</t>
  </si>
  <si>
    <t>73656000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</si>
  <si>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</si>
  <si>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</si>
  <si>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</si>
  <si>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</si>
  <si>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</si>
  <si>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</si>
  <si>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</si>
  <si>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</si>
  <si>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</si>
  <si>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</si>
  <si>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</si>
  <si>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</si>
  <si>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</si>
  <si>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</si>
  <si>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</si>
  <si>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</si>
  <si>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</si>
  <si>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</si>
  <si>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Чердаклинское городское поселение</t>
  </si>
  <si>
    <t>73656151</t>
  </si>
  <si>
    <t>город Димитровград</t>
  </si>
  <si>
    <t>73705000</t>
  </si>
  <si>
    <t>город Новоульяновск</t>
  </si>
  <si>
    <t>73715000</t>
  </si>
  <si>
    <t>город Ульяновск</t>
  </si>
  <si>
    <t>73701000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</si>
  <si>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</si>
  <si>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</si>
  <si>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</si>
  <si>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</si>
  <si>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</si>
  <si>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01.01.2023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</si>
  <si>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</si>
  <si>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</si>
  <si>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</si>
  <si>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</si>
  <si>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</si>
  <si>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</si>
  <si>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</si>
  <si>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</si>
  <si>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</si>
  <si>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2640</t>
  </si>
  <si>
    <t>30373688</t>
  </si>
  <si>
    <t>АО "ГУ ЖКХ"</t>
  </si>
  <si>
    <t>5116000922</t>
  </si>
  <si>
    <t>583645001</t>
  </si>
  <si>
    <t>26319961</t>
  </si>
  <si>
    <t>АО "Комета"</t>
  </si>
  <si>
    <t>7328020466</t>
  </si>
  <si>
    <t>732801001</t>
  </si>
  <si>
    <t>30435810</t>
  </si>
  <si>
    <t>АО "УКБП"</t>
  </si>
  <si>
    <t>7303005071</t>
  </si>
  <si>
    <t>732501001</t>
  </si>
  <si>
    <t>26319965</t>
  </si>
  <si>
    <t>АО "Ульяновский патронный завод"</t>
  </si>
  <si>
    <t>7328500127</t>
  </si>
  <si>
    <t>730350001</t>
  </si>
  <si>
    <t>26375481</t>
  </si>
  <si>
    <t>АО "Ульяновсккурорт"</t>
  </si>
  <si>
    <t>7325007322</t>
  </si>
  <si>
    <t>732101001</t>
  </si>
  <si>
    <t>26485308</t>
  </si>
  <si>
    <t>АО “РЭУ” “Самарский”</t>
  </si>
  <si>
    <t>7714783092</t>
  </si>
  <si>
    <t>631143001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</si>
  <si>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</si>
  <si>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</si>
  <si>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</si>
  <si>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</si>
  <si>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31047224</t>
  </si>
  <si>
    <t>МБУ "Юг - Сервис"</t>
  </si>
  <si>
    <t>7313007751</t>
  </si>
  <si>
    <t>731301001</t>
  </si>
  <si>
    <t>31267095</t>
  </si>
  <si>
    <t>МКП "Павловское"</t>
  </si>
  <si>
    <t>7313012906</t>
  </si>
  <si>
    <t>26461708</t>
  </si>
  <si>
    <t>МП "Ремтехсервис"</t>
  </si>
  <si>
    <t>7311006103</t>
  </si>
  <si>
    <t>731101001</t>
  </si>
  <si>
    <t>27841600</t>
  </si>
  <si>
    <t>МУП "Гортепло"</t>
  </si>
  <si>
    <t>7302003297</t>
  </si>
  <si>
    <t>730201001</t>
  </si>
  <si>
    <t>07-09-2012 00:00:00</t>
  </si>
  <si>
    <t>31047268</t>
  </si>
  <si>
    <t>МУП "Димитровградские коммунальные ресурсы"</t>
  </si>
  <si>
    <t>7302016391</t>
  </si>
  <si>
    <t>27221769</t>
  </si>
  <si>
    <t>МУП "Жилсервис"</t>
  </si>
  <si>
    <t>7321317186</t>
  </si>
  <si>
    <t>17-08-2011 00:00:00</t>
  </si>
  <si>
    <t>731001001</t>
  </si>
  <si>
    <t>731501001</t>
  </si>
  <si>
    <t>26375418</t>
  </si>
  <si>
    <t>МУП "Сервис"</t>
  </si>
  <si>
    <t>7311006209</t>
  </si>
  <si>
    <t>26375411</t>
  </si>
  <si>
    <t>МУП ЖКХ МО "Октябрьское городское поселение"("Быт-Сервис")</t>
  </si>
  <si>
    <t>7310101770</t>
  </si>
  <si>
    <t>26319964</t>
  </si>
  <si>
    <t>ОАО "Ульяновский моторный завод"</t>
  </si>
  <si>
    <t>7326024874</t>
  </si>
  <si>
    <t>28262419</t>
  </si>
  <si>
    <t>ОГКП "Корпорация развития коммунального комплекса Ульяновской области"</t>
  </si>
  <si>
    <t>7316000218</t>
  </si>
  <si>
    <t>16-07-2013 00:00:00</t>
  </si>
  <si>
    <t>31348973</t>
  </si>
  <si>
    <t>ООО "Альфаресурс"</t>
  </si>
  <si>
    <t>7321008244</t>
  </si>
  <si>
    <t>31022642</t>
  </si>
  <si>
    <t>ООО "ДМФ "Аврора"</t>
  </si>
  <si>
    <t>7302030371</t>
  </si>
  <si>
    <t>26360496</t>
  </si>
  <si>
    <t>ООО "Диком"</t>
  </si>
  <si>
    <t>7310007986</t>
  </si>
  <si>
    <t>31194276</t>
  </si>
  <si>
    <t>ООО "ИНТЕР-ЭНЕРГО-ТРАСТ"</t>
  </si>
  <si>
    <t>7326053466</t>
  </si>
  <si>
    <t>732601001</t>
  </si>
  <si>
    <t>31517263</t>
  </si>
  <si>
    <t>ООО "Инвестиционная сервисная компания"</t>
  </si>
  <si>
    <t>7734434340</t>
  </si>
  <si>
    <t>773401001</t>
  </si>
  <si>
    <t>21-09-2021 00:00:00</t>
  </si>
  <si>
    <t>26381397</t>
  </si>
  <si>
    <t>ООО "Комстройсервис"</t>
  </si>
  <si>
    <t>7315905140</t>
  </si>
  <si>
    <t>28816850</t>
  </si>
  <si>
    <t>ООО "Консалтингпрофи"</t>
  </si>
  <si>
    <t>7327062569</t>
  </si>
  <si>
    <t>732701001</t>
  </si>
  <si>
    <t>28136693</t>
  </si>
  <si>
    <t>ООО "НИИАР-ГЕНЕРАЦИЯ"</t>
  </si>
  <si>
    <t>7329008990</t>
  </si>
  <si>
    <t>732901001</t>
  </si>
  <si>
    <t>27850760</t>
  </si>
  <si>
    <t>ООО "РТС "Репина"</t>
  </si>
  <si>
    <t>7326040516</t>
  </si>
  <si>
    <t>26360469</t>
  </si>
  <si>
    <t>ООО "Ресурс"</t>
  </si>
  <si>
    <t>7302027033</t>
  </si>
  <si>
    <t>28447703</t>
  </si>
  <si>
    <t>ООО "СУТЭК"</t>
  </si>
  <si>
    <t>7321318567</t>
  </si>
  <si>
    <t>31205611</t>
  </si>
  <si>
    <t>ООО "Север Газ"</t>
  </si>
  <si>
    <t>7325159244</t>
  </si>
  <si>
    <t>30847530</t>
  </si>
  <si>
    <t>ООО "ТеплоГазСервис"</t>
  </si>
  <si>
    <t>7327078738</t>
  </si>
  <si>
    <t>28876339</t>
  </si>
  <si>
    <t>ООО "Теплогенерирующая компания"</t>
  </si>
  <si>
    <t>7327071644</t>
  </si>
  <si>
    <t>28982962</t>
  </si>
  <si>
    <t>ООО "Управление домами"</t>
  </si>
  <si>
    <t>7302030710</t>
  </si>
  <si>
    <t>27814241</t>
  </si>
  <si>
    <t>ООО "ЭКО-Сервис"</t>
  </si>
  <si>
    <t>7306042177</t>
  </si>
  <si>
    <t>730601001</t>
  </si>
  <si>
    <t>09-08-2012 00:00:00</t>
  </si>
  <si>
    <t>28816106</t>
  </si>
  <si>
    <t>ООО УК "Авион"</t>
  </si>
  <si>
    <t>7326036774</t>
  </si>
  <si>
    <t>26506229</t>
  </si>
  <si>
    <t>УМУП "Городская теплосеть"</t>
  </si>
  <si>
    <t>7303026603</t>
  </si>
  <si>
    <t>26360477</t>
  </si>
  <si>
    <t>УМУП "Городской теплосервис"</t>
  </si>
  <si>
    <t>7303009485</t>
  </si>
  <si>
    <t>26360536</t>
  </si>
  <si>
    <t>УМУП "Теплоком"</t>
  </si>
  <si>
    <t>7328008028</t>
  </si>
  <si>
    <t>26319974</t>
  </si>
  <si>
    <t>ФГБОУ ВО УИ ГА</t>
  </si>
  <si>
    <t>7303002000</t>
  </si>
  <si>
    <t>26359393</t>
  </si>
  <si>
    <t>Филиал "Ульяновский" ПАО "Т Плюс"</t>
  </si>
  <si>
    <t>6315376946</t>
  </si>
  <si>
    <t>732743001</t>
  </si>
  <si>
    <t>30914574</t>
  </si>
  <si>
    <t>Филиал ФГБУ "ЦЖКУ" МИНОБОРОНЫ РОССИИ (по ЦВО)</t>
  </si>
  <si>
    <t>7729314745</t>
  </si>
  <si>
    <t>667043001</t>
  </si>
  <si>
    <t>HOT_VS</t>
  </si>
  <si>
    <t>27.04.2022</t>
  </si>
  <si>
    <t>699</t>
  </si>
  <si>
    <t>433513, Ульяновская область. г.Димитровград. Пркт Автостроителей 78</t>
  </si>
  <si>
    <t>О</t>
  </si>
  <si>
    <t>город Димитровград, город Димитровград (73705000);</t>
  </si>
  <si>
    <t>Маркелова Елена Валерьевна</t>
  </si>
  <si>
    <t>экономист</t>
  </si>
  <si>
    <t>8(84235)45652</t>
  </si>
  <si>
    <t>resurs06@rambler.ru</t>
  </si>
  <si>
    <t>положение о закупках</t>
  </si>
  <si>
    <t>https://portal.eias.ru/Portal/DownloadPage.aspx?type=12&amp;guid=8f3017bb-e190-4335-9421-40eacf086c6f</t>
  </si>
  <si>
    <t>30.06.2023</t>
  </si>
  <si>
    <t>АО ДААЗ</t>
  </si>
  <si>
    <t>01.07.2023</t>
  </si>
  <si>
    <t>Байгуллов Рафаэль Николаевич</t>
  </si>
  <si>
    <t>отсутствует</t>
  </si>
  <si>
    <t>АГЕНТСТВО ПО РЕГУЛИРОВАНИЮ ЦЕН И ТАРИФОВ УЛЬЯНОВСКОЙ ОБЛАСТИ</t>
  </si>
  <si>
    <t>7325169757</t>
  </si>
  <si>
    <t>20-09-2024 00:00:00</t>
  </si>
  <si>
    <t>31658371</t>
  </si>
  <si>
    <t>ООО "Аврора +"</t>
  </si>
  <si>
    <t>7302030607</t>
  </si>
  <si>
    <t>31-10-2023 00:00:00</t>
  </si>
  <si>
    <t>24-05-2024 00:00:00</t>
  </si>
  <si>
    <t>17.10.2024 13:55:21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</si>
</sst>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26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  <font>
      <sz val="3"/>
      <color theme="0"/>
      <name val="Tahoma"/>
      <family val="2"/>
      <charset val="204"/>
    </font>
    <font>
      <sz val="1"/>
      <color indexed="10"/>
      <name val="Tahoma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62"/>
      <name val="Tahoma"/>
      <family val="2"/>
      <charset val="204"/>
    </font>
    <font>
      <sz val="13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8"/>
      <name val="Tahom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8"/>
      <color indexed="1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8"/>
      <name val="Calibri"/>
      <family val="2"/>
      <charset val="204"/>
    </font>
  </fonts>
  <fills count="6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41"/>
      </patternFill>
    </fill>
    <fill>
      <patternFill patternType="solid">
        <fgColor indexed="29"/>
      </patternFill>
    </fill>
    <fill>
      <patternFill patternType="solid">
        <fgColor indexed="55"/>
      </patternFill>
    </fill>
    <fill>
      <patternFill patternType="solid">
        <fgColor indexed="49"/>
      </patternFill>
    </fill>
    <fill>
      <patternFill patternType="lightDown">
        <fgColor indexed="42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17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45"/>
      </patternFill>
    </fill>
    <fill>
      <patternFill patternType="solid">
        <fgColor indexed="26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80">
    <xf numFmtId="49" fontId="0" fillId="0" borderId="0" applyBorder="0">
      <alignment vertical="top"/>
    </xf>
    <xf numFmtId="0" fontId="2" fillId="0" borderId="0"/>
    <xf numFmtId="166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3" applyNumberFormat="0" applyFill="0" applyAlignment="0" applyProtection="0"/>
    <xf numFmtId="0" fontId="89" fillId="0" borderId="44" applyNumberFormat="0" applyFill="0" applyAlignment="0" applyProtection="0"/>
    <xf numFmtId="0" fontId="90" fillId="0" borderId="45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6" applyNumberFormat="0" applyAlignment="0" applyProtection="0"/>
    <xf numFmtId="0" fontId="95" fillId="18" borderId="47" applyNumberFormat="0" applyAlignment="0" applyProtection="0"/>
    <xf numFmtId="0" fontId="96" fillId="0" borderId="48" applyNumberFormat="0" applyFill="0" applyAlignment="0" applyProtection="0"/>
    <xf numFmtId="0" fontId="97" fillId="19" borderId="49" applyNumberFormat="0" applyAlignment="0" applyProtection="0"/>
    <xf numFmtId="0" fontId="98" fillId="0" borderId="0" applyNumberFormat="0" applyFill="0" applyBorder="0" applyAlignment="0" applyProtection="0"/>
    <xf numFmtId="0" fontId="37" fillId="20" borderId="50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1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45" borderId="0" applyNumberFormat="0" applyBorder="0" applyAlignment="0" applyProtection="0"/>
    <xf numFmtId="0" fontId="21" fillId="5" borderId="0" applyNumberFormat="0" applyBorder="0" applyAlignment="0" applyProtection="0"/>
    <xf numFmtId="0" fontId="21" fillId="46" borderId="0" applyNumberFormat="0" applyBorder="0" applyAlignment="0" applyProtection="0"/>
    <xf numFmtId="0" fontId="21" fillId="45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6" borderId="0" applyNumberFormat="0" applyBorder="0" applyAlignment="0" applyProtection="0"/>
    <xf numFmtId="0" fontId="21" fillId="49" borderId="0" applyNumberFormat="0" applyBorder="0" applyAlignment="0" applyProtection="0"/>
    <xf numFmtId="0" fontId="21" fillId="47" borderId="0" applyNumberFormat="0" applyBorder="0" applyAlignment="0" applyProtection="0"/>
    <xf numFmtId="0" fontId="21" fillId="5" borderId="0" applyNumberFormat="0" applyBorder="0" applyAlignment="0" applyProtection="0"/>
    <xf numFmtId="0" fontId="106" fillId="50" borderId="0" applyNumberFormat="0" applyBorder="0" applyAlignment="0" applyProtection="0"/>
    <xf numFmtId="0" fontId="106" fillId="48" borderId="0" applyNumberFormat="0" applyBorder="0" applyAlignment="0" applyProtection="0"/>
    <xf numFmtId="0" fontId="106" fillId="46" borderId="0" applyNumberFormat="0" applyBorder="0" applyAlignment="0" applyProtection="0"/>
    <xf numFmtId="0" fontId="106" fillId="3" borderId="0" applyNumberFormat="0" applyBorder="0" applyAlignment="0" applyProtection="0"/>
    <xf numFmtId="0" fontId="106" fillId="50" borderId="0" applyNumberFormat="0" applyBorder="0" applyAlignment="0" applyProtection="0"/>
    <xf numFmtId="0" fontId="106" fillId="5" borderId="0" applyNumberFormat="0" applyBorder="0" applyAlignment="0" applyProtection="0"/>
    <xf numFmtId="0" fontId="107" fillId="51" borderId="1" applyNumberFormat="0" applyAlignment="0"/>
    <xf numFmtId="0" fontId="17" fillId="0" borderId="1" applyNumberFormat="0" applyAlignment="0">
      <protection locked="0"/>
    </xf>
    <xf numFmtId="0" fontId="17" fillId="0" borderId="1" applyNumberFormat="0" applyAlignment="0">
      <protection locked="0"/>
    </xf>
    <xf numFmtId="0" fontId="17" fillId="11" borderId="1" applyAlignment="0">
      <alignment horizontal="left" vertical="center"/>
    </xf>
    <xf numFmtId="0" fontId="17" fillId="46" borderId="1" applyNumberFormat="0" applyAlignment="0"/>
    <xf numFmtId="0" fontId="17" fillId="3" borderId="1" applyNumberFormat="0" applyAlignment="0"/>
    <xf numFmtId="0" fontId="108" fillId="7" borderId="52" applyNumberFormat="0">
      <alignment horizontal="center" vertical="center"/>
    </xf>
    <xf numFmtId="0" fontId="108" fillId="7" borderId="52" applyNumberFormat="0">
      <alignment horizontal="center" vertical="center"/>
    </xf>
    <xf numFmtId="0" fontId="106" fillId="50" borderId="0" applyNumberFormat="0" applyBorder="0" applyAlignment="0" applyProtection="0"/>
    <xf numFmtId="0" fontId="106" fillId="52" borderId="0" applyNumberFormat="0" applyBorder="0" applyAlignment="0" applyProtection="0"/>
    <xf numFmtId="0" fontId="106" fillId="53" borderId="0" applyNumberFormat="0" applyBorder="0" applyAlignment="0" applyProtection="0"/>
    <xf numFmtId="0" fontId="106" fillId="54" borderId="0" applyNumberFormat="0" applyBorder="0" applyAlignment="0" applyProtection="0"/>
    <xf numFmtId="0" fontId="106" fillId="50" borderId="0" applyNumberFormat="0" applyBorder="0" applyAlignment="0" applyProtection="0"/>
    <xf numFmtId="0" fontId="106" fillId="55" borderId="0" applyNumberFormat="0" applyBorder="0" applyAlignment="0" applyProtection="0"/>
    <xf numFmtId="0" fontId="109" fillId="45" borderId="53" applyNumberFormat="0" applyAlignment="0" applyProtection="0"/>
    <xf numFmtId="0" fontId="110" fillId="45" borderId="1" applyNumberFormat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49" fontId="112" fillId="0" borderId="0" applyNumberFormat="0" applyFill="0" applyBorder="0" applyAlignment="0" applyProtection="0">
      <alignment vertical="top"/>
    </xf>
    <xf numFmtId="0" fontId="113" fillId="0" borderId="54" applyNumberFormat="0" applyFill="0" applyAlignment="0" applyProtection="0"/>
    <xf numFmtId="0" fontId="114" fillId="0" borderId="55" applyNumberFormat="0" applyFill="0" applyAlignment="0" applyProtection="0"/>
    <xf numFmtId="0" fontId="115" fillId="0" borderId="56" applyNumberFormat="0" applyFill="0" applyAlignment="0" applyProtection="0"/>
    <xf numFmtId="0" fontId="115" fillId="0" borderId="0" applyNumberFormat="0" applyFill="0" applyBorder="0" applyAlignment="0" applyProtection="0"/>
    <xf numFmtId="0" fontId="46" fillId="0" borderId="57" applyNumberFormat="0" applyFill="0" applyAlignment="0" applyProtection="0"/>
    <xf numFmtId="0" fontId="116" fillId="56" borderId="58" applyNumberFormat="0" applyAlignment="0" applyProtection="0"/>
    <xf numFmtId="0" fontId="117" fillId="0" borderId="0" applyNumberFormat="0" applyFill="0" applyBorder="0" applyAlignment="0" applyProtection="0"/>
    <xf numFmtId="0" fontId="118" fillId="5" borderId="0" applyNumberFormat="0" applyBorder="0" applyAlignment="0" applyProtection="0"/>
    <xf numFmtId="49" fontId="5" fillId="0" borderId="0" applyBorder="0">
      <alignment vertical="top"/>
    </xf>
    <xf numFmtId="0" fontId="21" fillId="0" borderId="0"/>
    <xf numFmtId="0" fontId="1" fillId="0" borderId="0"/>
    <xf numFmtId="0" fontId="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" fillId="0" borderId="0"/>
    <xf numFmtId="0" fontId="119" fillId="0" borderId="0"/>
    <xf numFmtId="0" fontId="120" fillId="57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49" fontId="5" fillId="6" borderId="0" applyBorder="0">
      <alignment vertical="top"/>
    </xf>
    <xf numFmtId="0" fontId="1" fillId="0" borderId="0"/>
    <xf numFmtId="0" fontId="1" fillId="0" borderId="0"/>
    <xf numFmtId="0" fontId="5" fillId="0" borderId="0">
      <alignment horizontal="left" vertical="center"/>
    </xf>
    <xf numFmtId="0" fontId="37" fillId="6" borderId="0" applyNumberFormat="0" applyBorder="0" applyAlignment="0">
      <alignment horizontal="left" vertical="center"/>
    </xf>
    <xf numFmtId="0" fontId="121" fillId="58" borderId="0" applyNumberFormat="0" applyBorder="0" applyAlignment="0" applyProtection="0"/>
    <xf numFmtId="0" fontId="122" fillId="0" borderId="0" applyNumberFormat="0" applyFill="0" applyBorder="0" applyAlignment="0" applyProtection="0"/>
    <xf numFmtId="0" fontId="1" fillId="59" borderId="5" applyNumberFormat="0" applyFont="0" applyAlignment="0" applyProtection="0"/>
    <xf numFmtId="0" fontId="123" fillId="0" borderId="59" applyNumberFormat="0" applyFill="0" applyAlignment="0" applyProtection="0"/>
    <xf numFmtId="0" fontId="2" fillId="0" borderId="0"/>
    <xf numFmtId="0" fontId="124" fillId="0" borderId="0" applyNumberFormat="0" applyFill="0" applyBorder="0" applyAlignment="0" applyProtection="0"/>
    <xf numFmtId="4" fontId="5" fillId="8" borderId="0" applyBorder="0">
      <alignment horizontal="right"/>
    </xf>
    <xf numFmtId="4" fontId="5" fillId="8" borderId="60" applyBorder="0">
      <alignment horizontal="right"/>
    </xf>
    <xf numFmtId="4" fontId="5" fillId="8" borderId="4" applyFont="0" applyBorder="0">
      <alignment horizontal="right"/>
    </xf>
    <xf numFmtId="0" fontId="125" fillId="46" borderId="0" applyNumberFormat="0" applyBorder="0" applyAlignment="0" applyProtection="0"/>
    <xf numFmtId="0" fontId="5" fillId="7" borderId="5" applyNumberFormat="0" applyFont="0" applyFill="0" applyBorder="0" applyAlignment="0" applyProtection="0">
      <alignment horizontal="center" vertical="center" wrapText="1"/>
    </xf>
  </cellStyleXfs>
  <cellXfs count="1134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49" fontId="0" fillId="7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1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1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72" fillId="0" borderId="0" xfId="0" applyFont="1">
      <alignment vertical="top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49" fontId="40" fillId="13" borderId="15" xfId="41" applyFont="1" applyFill="1" applyBorder="1" applyAlignment="1" applyProtection="1">
      <alignment horizontal="left" vertical="center" inden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5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167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2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49" fontId="11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0" fillId="9" borderId="5" xfId="3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5" xfId="30" applyNumberFormat="1" applyFont="1" applyFill="1" applyBorder="1" applyAlignment="1" applyProtection="1">
      <alignment horizontal="left" vertical="center" wrapText="1" indent="2"/>
    </xf>
    <xf numFmtId="0" fontId="0" fillId="0" borderId="0" xfId="30" applyNumberFormat="1" applyFont="1" applyFill="1" applyBorder="1" applyAlignment="1" applyProtection="1">
      <alignment horizontal="left" vertical="center" wrapText="1" indent="2"/>
    </xf>
    <xf numFmtId="0" fontId="0" fillId="0" borderId="0" xfId="55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5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6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18" fillId="10" borderId="5" xfId="55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top" wrapText="1"/>
    </xf>
    <xf numFmtId="0" fontId="0" fillId="0" borderId="5" xfId="52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5" fillId="0" borderId="5" xfId="0" applyNumberFormat="1" applyFont="1" applyBorder="1" applyAlignment="1" applyProtection="1">
      <alignment horizontal="right" vertical="center"/>
    </xf>
    <xf numFmtId="0" fontId="54" fillId="0" borderId="0" xfId="55" applyFont="1" applyFill="1" applyAlignment="1" applyProtection="1">
      <alignment horizontal="right" vertical="top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0" fontId="5" fillId="0" borderId="5" xfId="47" applyFont="1" applyFill="1" applyBorder="1" applyAlignment="1" applyProtection="1">
      <alignment vertical="center" wrapText="1"/>
    </xf>
    <xf numFmtId="0" fontId="102" fillId="0" borderId="0" xfId="0" applyNumberFormat="1" applyFont="1" applyAlignment="1">
      <alignment vertical="center"/>
    </xf>
    <xf numFmtId="49" fontId="56" fillId="0" borderId="0" xfId="54" applyNumberFormat="1" applyFont="1" applyFill="1" applyBorder="1" applyAlignment="1" applyProtection="1">
      <alignment horizontal="center" vertical="center" wrapText="1"/>
    </xf>
    <xf numFmtId="0" fontId="56" fillId="0" borderId="0" xfId="47" applyFont="1" applyFill="1" applyBorder="1" applyAlignment="1" applyProtection="1">
      <alignment vertical="center" wrapText="1"/>
    </xf>
    <xf numFmtId="49" fontId="56" fillId="0" borderId="0" xfId="54" applyNumberFormat="1" applyFont="1" applyFill="1" applyBorder="1" applyAlignment="1" applyProtection="1">
      <alignment vertical="center" wrapText="1"/>
    </xf>
    <xf numFmtId="0" fontId="56" fillId="0" borderId="0" xfId="47" applyNumberFormat="1" applyFont="1" applyFill="1" applyBorder="1" applyAlignment="1" applyProtection="1">
      <alignment vertical="center" wrapText="1"/>
    </xf>
    <xf numFmtId="49" fontId="103" fillId="0" borderId="0" xfId="54" applyNumberFormat="1" applyFont="1" applyFill="1" applyBorder="1" applyAlignment="1" applyProtection="1">
      <alignment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6" fillId="0" borderId="0" xfId="47" applyFont="1" applyFill="1" applyBorder="1" applyAlignment="1" applyProtection="1">
      <alignment horizontal="right" vertical="center" wrapText="1"/>
    </xf>
    <xf numFmtId="49" fontId="56" fillId="0" borderId="32" xfId="54" applyNumberFormat="1" applyFont="1" applyFill="1" applyBorder="1" applyAlignment="1" applyProtection="1">
      <alignment horizontal="center" vertical="center" wrapText="1"/>
    </xf>
    <xf numFmtId="0" fontId="102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top" wrapText="1"/>
    </xf>
    <xf numFmtId="49" fontId="0" fillId="13" borderId="17" xfId="54" applyNumberFormat="1" applyFont="1" applyFill="1" applyBorder="1" applyAlignment="1" applyProtection="1">
      <alignment horizontal="center" vertical="center" wrapText="1"/>
    </xf>
    <xf numFmtId="49" fontId="28" fillId="13" borderId="17" xfId="0" applyFont="1" applyFill="1" applyBorder="1" applyAlignment="1" applyProtection="1">
      <alignment horizontal="left" vertical="center"/>
    </xf>
    <xf numFmtId="49" fontId="28" fillId="13" borderId="25" xfId="0" applyFont="1" applyFill="1" applyBorder="1" applyAlignment="1" applyProtection="1">
      <alignment horizontal="center" vertical="center"/>
    </xf>
    <xf numFmtId="49" fontId="37" fillId="13" borderId="17" xfId="54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6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29" fillId="7" borderId="23" xfId="33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74" fillId="7" borderId="23" xfId="33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5" fillId="0" borderId="0" xfId="55" applyFont="1" applyFill="1" applyAlignment="1" applyProtection="1">
      <alignment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0" applyFont="1" applyBorder="1">
      <alignment vertical="top"/>
    </xf>
    <xf numFmtId="0" fontId="5" fillId="0" borderId="0" xfId="55" applyFont="1" applyFill="1" applyBorder="1" applyAlignment="1" applyProtection="1">
      <alignment vertical="center" wrapText="1"/>
    </xf>
    <xf numFmtId="49" fontId="28" fillId="13" borderId="13" xfId="0" applyFont="1" applyFill="1" applyBorder="1" applyAlignment="1" applyProtection="1">
      <alignment horizontal="center" vertical="center"/>
    </xf>
    <xf numFmtId="49" fontId="28" fillId="13" borderId="15" xfId="0" applyFont="1" applyFill="1" applyBorder="1" applyAlignment="1" applyProtection="1">
      <alignment horizontal="left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28" fillId="13" borderId="17" xfId="0" applyFont="1" applyFill="1" applyBorder="1" applyAlignment="1" applyProtection="1">
      <alignment horizontal="lef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0" fontId="74" fillId="7" borderId="0" xfId="33" applyNumberFormat="1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9" fontId="74" fillId="0" borderId="0" xfId="0" applyFont="1">
      <alignment vertical="top"/>
    </xf>
    <xf numFmtId="0" fontId="74" fillId="0" borderId="0" xfId="55" applyFont="1" applyFill="1" applyAlignment="1" applyProtection="1">
      <alignment vertical="center"/>
    </xf>
    <xf numFmtId="49" fontId="5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vertical="center"/>
    </xf>
    <xf numFmtId="49" fontId="74" fillId="0" borderId="0" xfId="0" applyFont="1" applyFill="1" applyBorder="1" applyProtection="1">
      <alignment vertical="top"/>
    </xf>
    <xf numFmtId="49" fontId="74" fillId="0" borderId="0" xfId="0" applyFont="1" applyFill="1" applyProtection="1">
      <alignment vertical="top"/>
    </xf>
    <xf numFmtId="49" fontId="74" fillId="0" borderId="0" xfId="0" applyNumberFormat="1" applyFont="1" applyFill="1" applyAlignment="1" applyProtection="1">
      <alignment vertical="center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0" fontId="33" fillId="0" borderId="0" xfId="55" applyFont="1" applyFill="1" applyBorder="1" applyAlignment="1" applyProtection="1">
      <alignment vertical="center" wrapText="1"/>
    </xf>
    <xf numFmtId="0" fontId="74" fillId="0" borderId="5" xfId="55" applyFont="1" applyFill="1" applyBorder="1" applyAlignment="1" applyProtection="1">
      <alignment vertical="center" wrapText="1"/>
    </xf>
    <xf numFmtId="0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 indent="6"/>
    </xf>
    <xf numFmtId="49" fontId="5" fillId="0" borderId="14" xfId="55" applyNumberFormat="1" applyFont="1" applyFill="1" applyBorder="1" applyAlignment="1" applyProtection="1">
      <alignment horizontal="left" vertical="center" wrapText="1" indent="7"/>
    </xf>
    <xf numFmtId="49" fontId="40" fillId="13" borderId="23" xfId="0" applyFont="1" applyFill="1" applyBorder="1" applyAlignment="1" applyProtection="1">
      <alignment horizontal="left" vertical="center"/>
    </xf>
    <xf numFmtId="49" fontId="5" fillId="2" borderId="5" xfId="55" applyNumberFormat="1" applyFont="1" applyFill="1" applyBorder="1" applyAlignment="1" applyProtection="1">
      <alignment horizontal="left" vertical="center" wrapText="1" indent="5"/>
      <protection locked="0"/>
    </xf>
    <xf numFmtId="49" fontId="5" fillId="2" borderId="16" xfId="55" applyNumberFormat="1" applyFont="1" applyFill="1" applyBorder="1" applyAlignment="1" applyProtection="1">
      <alignment horizontal="left" vertical="center" wrapText="1" indent="5"/>
      <protection locked="0"/>
    </xf>
    <xf numFmtId="49" fontId="57" fillId="0" borderId="23" xfId="53" applyNumberFormat="1" applyFont="1" applyFill="1" applyBorder="1" applyAlignment="1" applyProtection="1">
      <alignment horizontal="left" vertical="center" wrapText="1" indent="1"/>
    </xf>
    <xf numFmtId="0" fontId="60" fillId="0" borderId="23" xfId="53" applyFont="1" applyFill="1" applyBorder="1" applyAlignment="1" applyProtection="1">
      <alignment horizontal="right" vertical="center" wrapText="1" indent="1"/>
    </xf>
    <xf numFmtId="0" fontId="60" fillId="0" borderId="0" xfId="53" applyFont="1" applyFill="1" applyBorder="1" applyAlignment="1" applyProtection="1">
      <alignment horizontal="right" vertical="center" wrapText="1" indent="1"/>
    </xf>
    <xf numFmtId="0" fontId="60" fillId="0" borderId="17" xfId="0" applyNumberFormat="1" applyFont="1" applyFill="1" applyBorder="1" applyAlignment="1" applyProtection="1">
      <alignment vertical="center"/>
    </xf>
    <xf numFmtId="0" fontId="60" fillId="0" borderId="17" xfId="53" applyFont="1" applyFill="1" applyBorder="1" applyAlignment="1" applyProtection="1">
      <alignment horizontal="right" vertical="center" wrapText="1" indent="1"/>
    </xf>
    <xf numFmtId="49" fontId="57" fillId="0" borderId="0" xfId="54" applyNumberFormat="1" applyFont="1" applyFill="1" applyBorder="1" applyAlignment="1" applyProtection="1">
      <alignment horizontal="left" vertical="center" wrapText="1" inden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49" fontId="0" fillId="0" borderId="0" xfId="0">
      <alignment vertical="top"/>
    </xf>
    <xf numFmtId="49" fontId="0" fillId="0" borderId="0" xfId="0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0" fontId="33" fillId="7" borderId="0" xfId="55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5" xfId="55" applyFont="1" applyFill="1" applyBorder="1" applyAlignment="1" applyProtection="1">
      <alignment vertical="center" wrapText="1"/>
    </xf>
    <xf numFmtId="49" fontId="5" fillId="0" borderId="0" xfId="35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0" fontId="74" fillId="0" borderId="0" xfId="55" applyFont="1" applyFill="1" applyAlignment="1" applyProtection="1">
      <alignment vertical="center" wrapText="1"/>
    </xf>
    <xf numFmtId="0" fontId="74" fillId="0" borderId="0" xfId="55" applyFont="1" applyFill="1" applyAlignment="1" applyProtection="1">
      <alignment vertical="center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0" xfId="55" applyFont="1" applyFill="1" applyAlignment="1" applyProtection="1">
      <alignment horizontal="left" vertical="center" wrapText="1" indent="1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0" fontId="66" fillId="0" borderId="0" xfId="55" applyFont="1" applyFill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3" fillId="0" borderId="0" xfId="55" applyFont="1" applyFill="1" applyAlignment="1" applyProtection="1">
      <alignment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0" borderId="23" xfId="35" applyBorder="1">
      <alignment vertical="top"/>
    </xf>
    <xf numFmtId="0" fontId="5" fillId="7" borderId="13" xfId="55" applyFont="1" applyFill="1" applyBorder="1" applyAlignment="1" applyProtection="1">
      <alignment vertical="center" wrapText="1"/>
    </xf>
    <xf numFmtId="49" fontId="57" fillId="0" borderId="0" xfId="55" applyNumberFormat="1" applyFont="1" applyFill="1" applyBorder="1" applyAlignment="1" applyProtection="1">
      <alignment vertical="center" wrapText="1"/>
    </xf>
    <xf numFmtId="0" fontId="104" fillId="0" borderId="0" xfId="0" applyNumberFormat="1" applyFont="1" applyFill="1" applyBorder="1" applyAlignment="1" applyProtection="1">
      <alignment vertical="center"/>
    </xf>
    <xf numFmtId="0" fontId="104" fillId="0" borderId="0" xfId="53" applyFont="1" applyFill="1" applyBorder="1" applyAlignment="1" applyProtection="1">
      <alignment horizontal="right" vertical="center" wrapText="1" indent="1"/>
    </xf>
    <xf numFmtId="49" fontId="57" fillId="0" borderId="0" xfId="55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vertical="center"/>
    </xf>
    <xf numFmtId="49" fontId="0" fillId="0" borderId="0" xfId="0">
      <alignment vertical="top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32" fillId="7" borderId="0" xfId="55" applyFont="1" applyFill="1" applyBorder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5" fillId="13" borderId="13" xfId="55" applyFont="1" applyFill="1" applyBorder="1" applyAlignment="1" applyProtection="1">
      <alignment vertical="center" wrapText="1"/>
    </xf>
    <xf numFmtId="49" fontId="5" fillId="0" borderId="5" xfId="0" applyNumberFormat="1" applyFont="1" applyBorder="1" applyProtection="1">
      <alignment vertical="top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/>
    </xf>
    <xf numFmtId="49" fontId="5" fillId="0" borderId="0" xfId="35" applyNumberFormat="1" applyFont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3" fillId="13" borderId="14" xfId="35" applyFont="1" applyFill="1" applyBorder="1" applyAlignment="1" applyProtection="1">
      <alignment horizontal="center" vertical="top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0" fontId="103" fillId="0" borderId="0" xfId="55" applyFont="1" applyFill="1" applyAlignment="1" applyProtection="1">
      <alignment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57" fillId="0" borderId="0" xfId="0" applyNumberFormat="1" applyFont="1" applyFill="1" applyBorder="1" applyAlignment="1" applyProtection="1">
      <alignment vertical="center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0" fillId="0" borderId="0" xfId="55" applyNumberFormat="1" applyFont="1" applyFill="1" applyAlignment="1" applyProtection="1">
      <alignment horizontal="left" vertical="top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10" fillId="0" borderId="0" xfId="53" applyFont="1" applyFill="1" applyAlignment="1" applyProtection="1">
      <alignment horizontal="left" vertical="center" wrapText="1"/>
    </xf>
    <xf numFmtId="0" fontId="10" fillId="0" borderId="0" xfId="53" applyFont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56" fillId="0" borderId="0" xfId="53" applyFont="1" applyFill="1" applyAlignment="1" applyProtection="1">
      <alignment horizontal="left" vertical="center" wrapText="1"/>
    </xf>
    <xf numFmtId="0" fontId="105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2" fillId="7" borderId="0" xfId="53" applyFont="1" applyFill="1" applyBorder="1" applyAlignment="1" applyProtection="1">
      <alignment horizontal="right" vertical="center" wrapText="1" indent="1"/>
    </xf>
    <xf numFmtId="49" fontId="56" fillId="0" borderId="17" xfId="53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0" fontId="103" fillId="0" borderId="0" xfId="54" applyNumberFormat="1" applyFont="1" applyFill="1" applyBorder="1" applyAlignment="1" applyProtection="1">
      <alignment vertical="center" wrapText="1"/>
    </xf>
    <xf numFmtId="49" fontId="103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>
      <alignment vertical="top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56" applyFont="1" applyFill="1" applyBorder="1" applyAlignment="1">
      <alignment horizontal="left" vertical="center" wrapText="1" indent="1"/>
    </xf>
    <xf numFmtId="49" fontId="0" fillId="12" borderId="61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7" xfId="28" applyNumberFormat="1" applyFont="1" applyFill="1" applyBorder="1" applyAlignment="1" applyProtection="1">
      <alignment horizontal="left" vertical="center" wrapText="1" indent="1"/>
    </xf>
    <xf numFmtId="0" fontId="17" fillId="14" borderId="38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16" xfId="54" applyNumberFormat="1" applyFont="1" applyFill="1" applyBorder="1" applyAlignment="1" applyProtection="1">
      <alignment horizontal="left" vertical="center" wrapText="1" indent="1"/>
    </xf>
    <xf numFmtId="14" fontId="5" fillId="8" borderId="28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67" fontId="5" fillId="0" borderId="13" xfId="55" applyNumberFormat="1" applyFont="1" applyFill="1" applyBorder="1" applyAlignment="1" applyProtection="1">
      <alignment horizontal="center" vertical="center" wrapText="1"/>
    </xf>
    <xf numFmtId="167" fontId="5" fillId="0" borderId="14" xfId="55" applyNumberFormat="1" applyFont="1" applyFill="1" applyBorder="1" applyAlignment="1" applyProtection="1">
      <alignment horizontal="center" vertical="center" wrapText="1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5" xfId="33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16" xfId="33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102" fillId="0" borderId="0" xfId="0" applyNumberFormat="1" applyFont="1" applyFill="1" applyBorder="1" applyAlignment="1">
      <alignment horizontal="right" vertical="center"/>
    </xf>
    <xf numFmtId="0" fontId="102" fillId="0" borderId="0" xfId="0" applyNumberFormat="1" applyFont="1" applyFill="1" applyBorder="1" applyAlignment="1" applyProtection="1">
      <alignment horizontal="center" vertical="center"/>
    </xf>
    <xf numFmtId="0" fontId="56" fillId="0" borderId="20" xfId="32" applyFont="1" applyFill="1" applyBorder="1" applyAlignment="1" applyProtection="1">
      <alignment horizontal="left" vertical="center" wrapText="1" indent="1"/>
    </xf>
    <xf numFmtId="0" fontId="56" fillId="0" borderId="28" xfId="32" applyFont="1" applyFill="1" applyBorder="1" applyAlignment="1" applyProtection="1">
      <alignment horizontal="left" vertical="center" wrapText="1" indent="1"/>
    </xf>
    <xf numFmtId="0" fontId="56" fillId="0" borderId="24" xfId="32" applyFont="1" applyFill="1" applyBorder="1" applyAlignment="1" applyProtection="1">
      <alignment horizontal="left" vertical="center" wrapText="1" indent="1"/>
    </xf>
    <xf numFmtId="0" fontId="56" fillId="0" borderId="0" xfId="47" applyFont="1" applyFill="1" applyBorder="1" applyAlignment="1" applyProtection="1">
      <alignment horizontal="right" vertical="center" wrapText="1"/>
    </xf>
    <xf numFmtId="0" fontId="56" fillId="0" borderId="23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74" fillId="0" borderId="0" xfId="0" applyNumberFormat="1" applyFont="1" applyFill="1" applyBorder="1" applyAlignment="1" applyProtection="1">
      <alignment horizontal="center" vertical="center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33" fillId="0" borderId="0" xfId="55" applyFont="1" applyFill="1" applyBorder="1" applyAlignment="1" applyProtection="1">
      <alignment horizontal="center" vertical="center" wrapText="1"/>
    </xf>
    <xf numFmtId="0" fontId="104" fillId="0" borderId="0" xfId="54" applyNumberFormat="1" applyFont="1" applyFill="1" applyBorder="1" applyAlignment="1" applyProtection="1">
      <alignment horizontal="left" vertical="center" wrapText="1" inden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6" xfId="55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0" fontId="41" fillId="7" borderId="0" xfId="55" applyFont="1" applyFill="1" applyBorder="1" applyAlignment="1" applyProtection="1">
      <alignment horizontal="center" vertical="center" wrapText="1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</xf>
    <xf numFmtId="0" fontId="29" fillId="7" borderId="23" xfId="33" applyNumberFormat="1" applyFont="1" applyFill="1" applyBorder="1" applyAlignment="1" applyProtection="1">
      <alignment horizontal="center" vertical="center" wrapText="1"/>
    </xf>
    <xf numFmtId="0" fontId="5" fillId="8" borderId="13" xfId="54" applyNumberFormat="1" applyFont="1" applyFill="1" applyBorder="1" applyAlignment="1" applyProtection="1">
      <alignment horizontal="left" vertical="center" wrapText="1" indent="1"/>
    </xf>
    <xf numFmtId="0" fontId="5" fillId="8" borderId="15" xfId="54" applyNumberFormat="1" applyFont="1" applyFill="1" applyBorder="1" applyAlignment="1" applyProtection="1">
      <alignment horizontal="left" vertical="center" wrapText="1" indent="1"/>
    </xf>
    <xf numFmtId="0" fontId="5" fillId="8" borderId="14" xfId="54" applyNumberFormat="1" applyFont="1" applyFill="1" applyBorder="1" applyAlignment="1" applyProtection="1">
      <alignment horizontal="left" vertical="center" wrapText="1" indent="1"/>
    </xf>
    <xf numFmtId="0" fontId="57" fillId="0" borderId="17" xfId="54" applyNumberFormat="1" applyFont="1" applyFill="1" applyBorder="1" applyAlignment="1" applyProtection="1">
      <alignment horizontal="left" vertical="center" wrapText="1" indent="1"/>
    </xf>
    <xf numFmtId="0" fontId="5" fillId="0" borderId="13" xfId="45" applyFont="1" applyFill="1" applyBorder="1" applyAlignment="1" applyProtection="1">
      <alignment horizontal="center" vertical="center" wrapText="1"/>
    </xf>
    <xf numFmtId="0" fontId="5" fillId="0" borderId="15" xfId="45" applyFont="1" applyFill="1" applyBorder="1" applyAlignment="1" applyProtection="1">
      <alignment horizontal="center" vertical="center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57" fillId="0" borderId="0" xfId="54" applyNumberFormat="1" applyFont="1" applyFill="1" applyBorder="1" applyAlignment="1" applyProtection="1">
      <alignment horizontal="left" vertical="center" wrapText="1" inden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7" fillId="0" borderId="23" xfId="54" applyNumberFormat="1" applyFont="1" applyFill="1" applyBorder="1" applyAlignment="1" applyProtection="1">
      <alignment horizontal="left" vertical="center" wrapText="1" inden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5" fillId="8" borderId="13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49" fontId="5" fillId="11" borderId="41" xfId="54" applyNumberFormat="1" applyFont="1" applyFill="1" applyBorder="1" applyAlignment="1" applyProtection="1">
      <alignment horizontal="center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0" fontId="5" fillId="8" borderId="39" xfId="54" applyNumberFormat="1" applyFont="1" applyFill="1" applyBorder="1" applyAlignment="1" applyProtection="1">
      <alignment horizontal="left" vertical="center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5" fillId="11" borderId="40" xfId="54" applyNumberFormat="1" applyFont="1" applyFill="1" applyBorder="1" applyAlignment="1" applyProtection="1">
      <alignment horizontal="center" vertical="center" wrapText="1"/>
    </xf>
    <xf numFmtId="49" fontId="5" fillId="11" borderId="3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0" fontId="5" fillId="8" borderId="39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49" fontId="5" fillId="0" borderId="14" xfId="54" applyNumberFormat="1" applyFont="1" applyFill="1" applyBorder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7" fillId="10" borderId="5" xfId="0" applyNumberFormat="1" applyFont="1" applyFill="1" applyBorder="1" applyAlignment="1" applyProtection="1">
      <alignment horizontal="center" vertical="center" wrapText="1"/>
    </xf>
  </cellXfs>
  <cellStyles count="18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4" builtinId="30" hidden="1"/>
    <cellStyle name="20% - Акцент1" xfId="102"/>
    <cellStyle name="20% - Акцент2" xfId="78" builtinId="34" hidden="1"/>
    <cellStyle name="20% - Акцент2" xfId="103"/>
    <cellStyle name="20% - Акцент3" xfId="82" builtinId="38" hidden="1"/>
    <cellStyle name="20% - Акцент3" xfId="104"/>
    <cellStyle name="20% - Акцент4" xfId="86" builtinId="42" hidden="1"/>
    <cellStyle name="20% - Акцент4" xfId="105"/>
    <cellStyle name="20% - Акцент5" xfId="90" builtinId="46" hidden="1"/>
    <cellStyle name="20% - Акцент5" xfId="106"/>
    <cellStyle name="20% - Акцент6" xfId="94" builtinId="50" hidden="1"/>
    <cellStyle name="20% - Акцент6" xfId="107"/>
    <cellStyle name="40% - Акцент1" xfId="75" builtinId="31" hidden="1"/>
    <cellStyle name="40% - Акцент1" xfId="108"/>
    <cellStyle name="40% - Акцент2" xfId="79" builtinId="35" hidden="1"/>
    <cellStyle name="40% - Акцент2" xfId="109"/>
    <cellStyle name="40% - Акцент3" xfId="83" builtinId="39" hidden="1"/>
    <cellStyle name="40% - Акцент3" xfId="110"/>
    <cellStyle name="40% - Акцент4" xfId="87" builtinId="43" hidden="1"/>
    <cellStyle name="40% - Акцент4" xfId="111"/>
    <cellStyle name="40% - Акцент5" xfId="91" builtinId="47" hidden="1"/>
    <cellStyle name="40% - Акцент5" xfId="112"/>
    <cellStyle name="40% - Акцент6" xfId="95" builtinId="51" hidden="1"/>
    <cellStyle name="40% - Акцент6" xfId="113"/>
    <cellStyle name="60% - Акцент1" xfId="76" builtinId="32" hidden="1"/>
    <cellStyle name="60% - Акцент1" xfId="114"/>
    <cellStyle name="60% - Акцент2" xfId="80" builtinId="36" hidden="1"/>
    <cellStyle name="60% - Акцент2" xfId="115"/>
    <cellStyle name="60% - Акцент3" xfId="84" builtinId="40" hidden="1"/>
    <cellStyle name="60% - Акцент3" xfId="116"/>
    <cellStyle name="60% - Акцент4" xfId="88" builtinId="44" hidden="1"/>
    <cellStyle name="60% - Акцент4" xfId="117"/>
    <cellStyle name="60% - Акцент5" xfId="92" builtinId="48" hidden="1"/>
    <cellStyle name="60% - Акцент5" xfId="118"/>
    <cellStyle name="60% - Акцент6" xfId="96" builtinId="52" hidden="1"/>
    <cellStyle name="60% - Акцент6" xfId="119"/>
    <cellStyle name="Action" xfId="120"/>
    <cellStyle name="Cells" xfId="121"/>
    <cellStyle name="Cells 2" xfId="122"/>
    <cellStyle name="Currency [0]" xfId="16"/>
    <cellStyle name="currency1" xfId="17"/>
    <cellStyle name="Currency2" xfId="18"/>
    <cellStyle name="currency3" xfId="19"/>
    <cellStyle name="currency4" xfId="20"/>
    <cellStyle name="DblClick" xfId="123"/>
    <cellStyle name="Followed Hyperlink" xfId="21"/>
    <cellStyle name="Formuls" xfId="124"/>
    <cellStyle name="Header" xfId="125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" xfId="126"/>
    <cellStyle name="Title 2" xfId="127"/>
    <cellStyle name="Title 4" xfId="28"/>
    <cellStyle name="Акцент1" xfId="73" builtinId="29" hidden="1"/>
    <cellStyle name="Акцент1" xfId="128"/>
    <cellStyle name="Акцент2" xfId="77" builtinId="33" hidden="1"/>
    <cellStyle name="Акцент2" xfId="129"/>
    <cellStyle name="Акцент3" xfId="81" builtinId="37" hidden="1"/>
    <cellStyle name="Акцент3" xfId="130"/>
    <cellStyle name="Акцент4" xfId="85" builtinId="41" hidden="1"/>
    <cellStyle name="Акцент4" xfId="131"/>
    <cellStyle name="Акцент5" xfId="89" builtinId="45" hidden="1"/>
    <cellStyle name="Акцент5" xfId="132"/>
    <cellStyle name="Акцент6" xfId="93" builtinId="49" hidden="1"/>
    <cellStyle name="Акцент6" xfId="133"/>
    <cellStyle name="Ввод " xfId="29" builtinId="20" customBuiltin="1"/>
    <cellStyle name="Вывод" xfId="65" builtinId="21" hidden="1"/>
    <cellStyle name="Вывод" xfId="134"/>
    <cellStyle name="Вычисление" xfId="66" builtinId="22" hidden="1"/>
    <cellStyle name="Вычисление" xfId="135"/>
    <cellStyle name="Гиперссылка" xfId="30" builtinId="8" customBuiltin="1"/>
    <cellStyle name="Гиперссылка 2" xfId="136"/>
    <cellStyle name="Гиперссылка 2 2" xfId="31"/>
    <cellStyle name="Гиперссылка 3" xfId="137"/>
    <cellStyle name="Гиперссылка 4" xfId="138"/>
    <cellStyle name="Гиперссылка 4 2" xfId="139"/>
    <cellStyle name="Гиперссылка 4_PASSPORT.TEPLO.PROIZV(v6.0.1)" xfId="140"/>
    <cellStyle name="Гиперссылка 5" xfId="14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1" xfId="142"/>
    <cellStyle name="Заголовок 2" xfId="59" builtinId="17" hidden="1"/>
    <cellStyle name="Заголовок 2" xfId="143"/>
    <cellStyle name="Заголовок 3" xfId="60" builtinId="18" hidden="1"/>
    <cellStyle name="Заголовок 3" xfId="144"/>
    <cellStyle name="Заголовок 4" xfId="61" builtinId="19" hidden="1"/>
    <cellStyle name="Заголовок 4" xfId="145"/>
    <cellStyle name="ЗаголовокСтолбца" xfId="33"/>
    <cellStyle name="Значение" xfId="34"/>
    <cellStyle name="Итог" xfId="72" builtinId="25" hidden="1"/>
    <cellStyle name="Итог" xfId="146"/>
    <cellStyle name="Контрольная ячейка" xfId="68" builtinId="23" hidden="1"/>
    <cellStyle name="Контрольная ячейка" xfId="147"/>
    <cellStyle name="Название" xfId="57" builtinId="15" hidden="1"/>
    <cellStyle name="Название" xfId="148"/>
    <cellStyle name="Нейтральный" xfId="64" builtinId="28" hidden="1"/>
    <cellStyle name="Нейтральный" xfId="149"/>
    <cellStyle name="Обычный" xfId="0" builtinId="0" customBuiltin="1"/>
    <cellStyle name="Обычный 10" xfId="35"/>
    <cellStyle name="Обычный 12" xfId="150"/>
    <cellStyle name="Обычный 12 2" xfId="36"/>
    <cellStyle name="Обычный 12 3 2" xfId="151"/>
    <cellStyle name="Обычный 14" xfId="37"/>
    <cellStyle name="Обычный 14 2" xfId="152"/>
    <cellStyle name="Обычный 14_UPDATE.WARM.CALC.INDEX.2015.TO.1.2.3" xfId="153"/>
    <cellStyle name="Обычный 15" xfId="38"/>
    <cellStyle name="Обычный 2" xfId="39"/>
    <cellStyle name="Обычный 2 10 2" xfId="154"/>
    <cellStyle name="Обычный 2 2" xfId="40"/>
    <cellStyle name="Обычный 2 2 2" xfId="155"/>
    <cellStyle name="Обычный 2 3" xfId="156"/>
    <cellStyle name="Обычный 2 7" xfId="157"/>
    <cellStyle name="Обычный 2 8" xfId="158"/>
    <cellStyle name="Обычный 2_13 09 24 Баланс (3)" xfId="159"/>
    <cellStyle name="Обычный 20" xfId="160"/>
    <cellStyle name="Обычный 21" xfId="161"/>
    <cellStyle name="Обычный 22" xfId="162"/>
    <cellStyle name="Обычный 23" xfId="163"/>
    <cellStyle name="Обычный 3" xfId="41"/>
    <cellStyle name="Обычный 3 2" xfId="42"/>
    <cellStyle name="Обычный 3 3" xfId="43"/>
    <cellStyle name="Обычный 3 3 2" xfId="164"/>
    <cellStyle name="Обычный 3 3_PASSPORT.TEPLO.PROIZV(v6.0.1)" xfId="165"/>
    <cellStyle name="Обычный 4" xfId="44"/>
    <cellStyle name="Обычный 4 2" xfId="166"/>
    <cellStyle name="Обычный 4_PASSPORT.TEPLO.PROIZV(v6.0.1)" xfId="167"/>
    <cellStyle name="Обычный 5" xfId="168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лохой" xfId="169"/>
    <cellStyle name="Пояснение" xfId="71" builtinId="53" hidden="1"/>
    <cellStyle name="Пояснение" xfId="170"/>
    <cellStyle name="Примечание" xfId="70" builtinId="10" hidden="1"/>
    <cellStyle name="Примечание" xfId="171"/>
    <cellStyle name="Процентный" xfId="101" builtinId="5" hidden="1"/>
    <cellStyle name="Связанная ячейка" xfId="67" builtinId="24" hidden="1"/>
    <cellStyle name="Связанная ячейка" xfId="172"/>
    <cellStyle name="Стиль 1" xfId="173"/>
    <cellStyle name="Текст предупреждения" xfId="69" builtinId="11" hidden="1"/>
    <cellStyle name="Текст предупреждения" xfId="174"/>
    <cellStyle name="Финансовый" xfId="97" builtinId="3" hidden="1"/>
    <cellStyle name="Финансовый [0]" xfId="98" builtinId="6" hidden="1"/>
    <cellStyle name="Формула" xfId="175"/>
    <cellStyle name="ФормулаВБ_Мониторинг инвестиций" xfId="176"/>
    <cellStyle name="ФормулаНаКонтроль" xfId="177"/>
    <cellStyle name="Хороший" xfId="62" builtinId="26" hidden="1"/>
    <cellStyle name="Хороший" xfId="178"/>
    <cellStyle name="Шапка" xfId="17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/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22</xdr:row>
      <xdr:rowOff>0</xdr:rowOff>
    </xdr:from>
    <xdr:to>
      <xdr:col>42</xdr:col>
      <xdr:colOff>228600</xdr:colOff>
      <xdr:row>22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18316575" y="3257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3</xdr:row>
      <xdr:rowOff>9525</xdr:rowOff>
    </xdr:from>
    <xdr:to>
      <xdr:col>42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182784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27</xdr:row>
      <xdr:rowOff>0</xdr:rowOff>
    </xdr:from>
    <xdr:to>
      <xdr:col>44</xdr:col>
      <xdr:colOff>228600</xdr:colOff>
      <xdr:row>27</xdr:row>
      <xdr:rowOff>0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26346150" y="46482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27</xdr:row>
      <xdr:rowOff>0</xdr:rowOff>
    </xdr:from>
    <xdr:to>
      <xdr:col>44</xdr:col>
      <xdr:colOff>228600</xdr:colOff>
      <xdr:row>27</xdr:row>
      <xdr:rowOff>0</xdr:rowOff>
    </xdr:to>
    <xdr:grpSp>
      <xdr:nvGrpSpPr>
        <xdr:cNvPr id="16" name="shCalendar" hidden="1"/>
        <xdr:cNvGrpSpPr>
          <a:grpSpLocks/>
        </xdr:cNvGrpSpPr>
      </xdr:nvGrpSpPr>
      <xdr:grpSpPr bwMode="auto">
        <a:xfrm>
          <a:off x="26346150" y="46482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27</xdr:row>
      <xdr:rowOff>0</xdr:rowOff>
    </xdr:from>
    <xdr:to>
      <xdr:col>44</xdr:col>
      <xdr:colOff>228600</xdr:colOff>
      <xdr:row>27</xdr:row>
      <xdr:rowOff>0</xdr:rowOff>
    </xdr:to>
    <xdr:grpSp>
      <xdr:nvGrpSpPr>
        <xdr:cNvPr id="19" name="shCalendar" hidden="1"/>
        <xdr:cNvGrpSpPr>
          <a:grpSpLocks/>
        </xdr:cNvGrpSpPr>
      </xdr:nvGrpSpPr>
      <xdr:grpSpPr bwMode="auto">
        <a:xfrm>
          <a:off x="26346150" y="46482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39</xdr:col>
      <xdr:colOff>38100</xdr:colOff>
      <xdr:row>3</xdr:row>
      <xdr:rowOff>9525</xdr:rowOff>
    </xdr:from>
    <xdr:ext cx="190500" cy="190500"/>
    <xdr:grpSp>
      <xdr:nvGrpSpPr>
        <xdr:cNvPr id="22" name="shCalendar" hidden="1"/>
        <xdr:cNvGrpSpPr>
          <a:grpSpLocks/>
        </xdr:cNvGrpSpPr>
      </xdr:nvGrpSpPr>
      <xdr:grpSpPr bwMode="auto">
        <a:xfrm>
          <a:off x="172878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95</xdr:row>
      <xdr:rowOff>0</xdr:rowOff>
    </xdr:from>
    <xdr:to>
      <xdr:col>42</xdr:col>
      <xdr:colOff>228600</xdr:colOff>
      <xdr:row>95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50988191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44</xdr:col>
      <xdr:colOff>38100</xdr:colOff>
      <xdr:row>96</xdr:row>
      <xdr:rowOff>0</xdr:rowOff>
    </xdr:from>
    <xdr:to>
      <xdr:col>44</xdr:col>
      <xdr:colOff>228600</xdr:colOff>
      <xdr:row>96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52200464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40386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" name="shCalendar" hidden="1"/>
        <xdr:cNvGrpSpPr>
          <a:grpSpLocks/>
        </xdr:cNvGrpSpPr>
      </xdr:nvGrpSpPr>
      <xdr:grpSpPr bwMode="auto">
        <a:xfrm>
          <a:off x="8010525" y="103155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RowHeight="11.25"/>
  <cols>
    <col min="1" max="16384" width="9.140625" style="76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9" hidden="1" customWidth="1"/>
    <col min="2" max="4" width="3.7109375" style="766" hidden="1" customWidth="1"/>
    <col min="5" max="5" width="3.7109375" style="751" customWidth="1"/>
    <col min="6" max="6" width="9.7109375" style="823" customWidth="1"/>
    <col min="7" max="7" width="37.7109375" style="823" customWidth="1"/>
    <col min="8" max="8" width="66.85546875" style="823" customWidth="1"/>
    <col min="9" max="9" width="115.7109375" style="823" customWidth="1"/>
    <col min="10" max="11" width="10.5703125" style="766"/>
    <col min="12" max="12" width="11.140625" style="766" customWidth="1"/>
    <col min="13" max="20" width="10.5703125" style="766"/>
    <col min="21" max="16384" width="10.5703125" style="823"/>
  </cols>
  <sheetData>
    <row r="1" spans="1:20" ht="3" customHeight="1">
      <c r="A1" s="769" t="s">
        <v>196</v>
      </c>
    </row>
    <row r="2" spans="1:20" ht="22.5">
      <c r="F2" s="979" t="s">
        <v>461</v>
      </c>
      <c r="G2" s="980"/>
      <c r="H2" s="981"/>
      <c r="I2" s="803"/>
    </row>
    <row r="3" spans="1:20" ht="3" customHeight="1"/>
    <row r="4" spans="1:20" s="763" customFormat="1" ht="11.25">
      <c r="A4" s="768"/>
      <c r="B4" s="768"/>
      <c r="C4" s="768"/>
      <c r="D4" s="768"/>
      <c r="F4" s="936" t="s">
        <v>431</v>
      </c>
      <c r="G4" s="936"/>
      <c r="H4" s="936"/>
      <c r="I4" s="982" t="s">
        <v>432</v>
      </c>
      <c r="J4" s="768"/>
      <c r="K4" s="768"/>
      <c r="L4" s="768"/>
      <c r="M4" s="768"/>
      <c r="N4" s="768"/>
      <c r="O4" s="768"/>
      <c r="P4" s="768"/>
      <c r="Q4" s="768"/>
      <c r="R4" s="768"/>
      <c r="S4" s="768"/>
      <c r="T4" s="768"/>
    </row>
    <row r="5" spans="1:20" s="763" customFormat="1" ht="11.25" customHeight="1">
      <c r="A5" s="768"/>
      <c r="B5" s="768"/>
      <c r="C5" s="768"/>
      <c r="D5" s="768"/>
      <c r="F5" s="885" t="s">
        <v>83</v>
      </c>
      <c r="G5" s="793" t="s">
        <v>434</v>
      </c>
      <c r="H5" s="897" t="s">
        <v>425</v>
      </c>
      <c r="I5" s="982"/>
      <c r="J5" s="768"/>
      <c r="K5" s="768"/>
      <c r="L5" s="768"/>
      <c r="M5" s="768"/>
      <c r="N5" s="768"/>
      <c r="O5" s="768"/>
      <c r="P5" s="768"/>
      <c r="Q5" s="768"/>
      <c r="R5" s="768"/>
      <c r="S5" s="768"/>
      <c r="T5" s="768"/>
    </row>
    <row r="6" spans="1:20" s="763" customFormat="1" ht="12" customHeight="1">
      <c r="A6" s="768"/>
      <c r="B6" s="768"/>
      <c r="C6" s="768"/>
      <c r="D6" s="768"/>
      <c r="F6" s="782" t="s">
        <v>84</v>
      </c>
      <c r="G6" s="784">
        <v>2</v>
      </c>
      <c r="H6" s="785">
        <v>3</v>
      </c>
      <c r="I6" s="783">
        <v>4</v>
      </c>
      <c r="J6" s="768">
        <v>4</v>
      </c>
      <c r="K6" s="768"/>
      <c r="L6" s="768"/>
      <c r="M6" s="768"/>
      <c r="N6" s="768"/>
      <c r="O6" s="768"/>
      <c r="P6" s="768"/>
      <c r="Q6" s="768"/>
      <c r="R6" s="768"/>
      <c r="S6" s="768"/>
      <c r="T6" s="768"/>
    </row>
    <row r="7" spans="1:20" s="763" customFormat="1" ht="18.75">
      <c r="A7" s="768"/>
      <c r="B7" s="768"/>
      <c r="C7" s="768"/>
      <c r="D7" s="768"/>
      <c r="F7" s="894">
        <v>1</v>
      </c>
      <c r="G7" s="799" t="s">
        <v>462</v>
      </c>
      <c r="H7" s="891" t="str">
        <f>IF(dateCh="","",dateCh)</f>
        <v>05.05.2022</v>
      </c>
      <c r="I7" s="764" t="s">
        <v>463</v>
      </c>
      <c r="J7" s="790"/>
      <c r="K7" s="768"/>
      <c r="L7" s="768"/>
      <c r="M7" s="768"/>
      <c r="N7" s="768"/>
      <c r="O7" s="768"/>
      <c r="P7" s="768"/>
      <c r="Q7" s="768"/>
      <c r="R7" s="768"/>
      <c r="S7" s="768"/>
      <c r="T7" s="768"/>
    </row>
    <row r="8" spans="1:20" s="763" customFormat="1" ht="45">
      <c r="A8" s="983">
        <v>1</v>
      </c>
      <c r="B8" s="768"/>
      <c r="C8" s="768"/>
      <c r="D8" s="768"/>
      <c r="F8" s="894" t="str">
        <f>"2." &amp;mergeValue(A8)</f>
        <v>2.1</v>
      </c>
      <c r="G8" s="799" t="s">
        <v>464</v>
      </c>
      <c r="H8" s="891" t="str">
        <f>IF('Перечень тарифов'!R21="","наименование отсутствует","" &amp; 'Перечень тарифов'!R21 &amp; "")</f>
        <v>наименование отсутствует</v>
      </c>
      <c r="I8" s="764" t="s">
        <v>552</v>
      </c>
      <c r="J8" s="790"/>
      <c r="K8" s="768"/>
      <c r="L8" s="768"/>
      <c r="M8" s="768"/>
      <c r="N8" s="768"/>
      <c r="O8" s="768"/>
      <c r="P8" s="768"/>
      <c r="Q8" s="768"/>
      <c r="R8" s="768"/>
      <c r="S8" s="768"/>
      <c r="T8" s="768"/>
    </row>
    <row r="9" spans="1:20" s="763" customFormat="1" ht="22.5">
      <c r="A9" s="983"/>
      <c r="B9" s="768"/>
      <c r="C9" s="768"/>
      <c r="D9" s="768"/>
      <c r="F9" s="894" t="str">
        <f>"3." &amp;mergeValue(A9)</f>
        <v>3.1</v>
      </c>
      <c r="G9" s="799" t="s">
        <v>465</v>
      </c>
      <c r="H9" s="891" t="str">
        <f>IF('Перечень тарифов'!F21="","наименование отсутствует","" &amp; 'Перечень тарифов'!F21 &amp; "")</f>
        <v>Горячее водоснабжение</v>
      </c>
      <c r="I9" s="764" t="s">
        <v>550</v>
      </c>
      <c r="J9" s="790"/>
      <c r="K9" s="768"/>
      <c r="L9" s="768"/>
      <c r="M9" s="768"/>
      <c r="N9" s="768"/>
      <c r="O9" s="768"/>
      <c r="P9" s="768"/>
      <c r="Q9" s="768"/>
      <c r="R9" s="768"/>
      <c r="S9" s="768"/>
      <c r="T9" s="768"/>
    </row>
    <row r="10" spans="1:20" s="763" customFormat="1" ht="22.5">
      <c r="A10" s="983"/>
      <c r="B10" s="768"/>
      <c r="C10" s="768"/>
      <c r="D10" s="768"/>
      <c r="F10" s="894" t="str">
        <f>"4."&amp;mergeValue(A10)</f>
        <v>4.1</v>
      </c>
      <c r="G10" s="799" t="s">
        <v>466</v>
      </c>
      <c r="H10" s="897" t="s">
        <v>435</v>
      </c>
      <c r="I10" s="764"/>
      <c r="J10" s="790"/>
      <c r="K10" s="768"/>
      <c r="L10" s="768"/>
      <c r="M10" s="768"/>
      <c r="N10" s="768"/>
      <c r="O10" s="768"/>
      <c r="P10" s="768"/>
      <c r="Q10" s="768"/>
      <c r="R10" s="768"/>
      <c r="S10" s="768"/>
      <c r="T10" s="768"/>
    </row>
    <row r="11" spans="1:20" s="763" customFormat="1" ht="18.75">
      <c r="A11" s="983"/>
      <c r="B11" s="983">
        <v>1</v>
      </c>
      <c r="C11" s="886"/>
      <c r="D11" s="886"/>
      <c r="F11" s="894" t="str">
        <f>"4."&amp;mergeValue(A11) &amp;"."&amp;mergeValue(B11)</f>
        <v>4.1.1</v>
      </c>
      <c r="G11" s="786" t="s">
        <v>554</v>
      </c>
      <c r="H11" s="891" t="str">
        <f>IF(region_name="","",region_name)</f>
        <v>Ульяновская область</v>
      </c>
      <c r="I11" s="764" t="s">
        <v>469</v>
      </c>
      <c r="J11" s="790"/>
      <c r="K11" s="768"/>
      <c r="L11" s="768"/>
      <c r="M11" s="768"/>
      <c r="N11" s="768"/>
      <c r="O11" s="768"/>
      <c r="P11" s="768"/>
      <c r="Q11" s="768"/>
      <c r="R11" s="768"/>
      <c r="S11" s="768"/>
      <c r="T11" s="768"/>
    </row>
    <row r="12" spans="1:20" s="763" customFormat="1" ht="22.5">
      <c r="A12" s="983"/>
      <c r="B12" s="983"/>
      <c r="C12" s="983">
        <v>1</v>
      </c>
      <c r="D12" s="886"/>
      <c r="F12" s="894" t="str">
        <f>"4."&amp;mergeValue(A12) &amp;"."&amp;mergeValue(B12)&amp;"."&amp;mergeValue(C12)</f>
        <v>4.1.1.1</v>
      </c>
      <c r="G12" s="794" t="s">
        <v>467</v>
      </c>
      <c r="H12" s="891" t="str">
        <f>IF(Территории!H13="","","" &amp; Территории!H13 &amp; "")</f>
        <v>город Димитровград</v>
      </c>
      <c r="I12" s="764" t="s">
        <v>470</v>
      </c>
      <c r="J12" s="790"/>
      <c r="K12" s="768"/>
      <c r="L12" s="768"/>
      <c r="M12" s="768"/>
      <c r="N12" s="768"/>
      <c r="O12" s="768"/>
      <c r="P12" s="768"/>
      <c r="Q12" s="768"/>
      <c r="R12" s="768"/>
      <c r="S12" s="768"/>
      <c r="T12" s="768"/>
    </row>
    <row r="13" spans="1:20" s="763" customFormat="1" ht="56.25">
      <c r="A13" s="983"/>
      <c r="B13" s="983"/>
      <c r="C13" s="983"/>
      <c r="D13" s="886">
        <v>1</v>
      </c>
      <c r="F13" s="894" t="str">
        <f>"4."&amp;mergeValue(A13) &amp;"."&amp;mergeValue(B13)&amp;"."&amp;mergeValue(C13)&amp;"."&amp;mergeValue(D13)</f>
        <v>4.1.1.1.1</v>
      </c>
      <c r="G13" s="802" t="s">
        <v>468</v>
      </c>
      <c r="H13" s="891" t="str">
        <f>IF(Территории!R14="","","" &amp; Территории!R14 &amp; "")</f>
        <v>город Димитровград (73705000)</v>
      </c>
      <c r="I13" s="887" t="s">
        <v>553</v>
      </c>
      <c r="J13" s="790"/>
      <c r="K13" s="768"/>
      <c r="L13" s="768"/>
      <c r="M13" s="768"/>
      <c r="N13" s="768"/>
      <c r="O13" s="768"/>
      <c r="P13" s="768"/>
      <c r="Q13" s="768"/>
      <c r="R13" s="768"/>
      <c r="S13" s="768"/>
      <c r="T13" s="768"/>
    </row>
    <row r="14" spans="1:20" s="788" customFormat="1" ht="3" customHeight="1">
      <c r="A14" s="789"/>
      <c r="B14" s="789"/>
      <c r="C14" s="789"/>
      <c r="D14" s="789"/>
      <c r="F14" s="787"/>
      <c r="G14" s="800"/>
      <c r="H14" s="801"/>
      <c r="I14" s="770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</row>
    <row r="15" spans="1:20" s="788" customFormat="1" ht="15" customHeight="1">
      <c r="A15" s="789"/>
      <c r="B15" s="789"/>
      <c r="C15" s="789"/>
      <c r="D15" s="789"/>
      <c r="F15" s="787"/>
      <c r="G15" s="978" t="s">
        <v>555</v>
      </c>
      <c r="H15" s="978"/>
      <c r="I15" s="770"/>
      <c r="J15" s="789"/>
      <c r="K15" s="789"/>
      <c r="L15" s="789"/>
      <c r="M15" s="789"/>
      <c r="N15" s="789"/>
      <c r="O15" s="789"/>
      <c r="P15" s="789"/>
      <c r="Q15" s="789"/>
      <c r="R15" s="789"/>
      <c r="S15" s="789"/>
      <c r="T15" s="78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4"/>
  <sheetViews>
    <sheetView showGridLines="0" topLeftCell="C4" zoomScaleNormal="100" workbookViewId="0">
      <selection activeCell="E16" sqref="E16:K16"/>
    </sheetView>
  </sheetViews>
  <sheetFormatPr defaultColWidth="10.5703125" defaultRowHeight="14.25"/>
  <cols>
    <col min="1" max="1" width="9.140625" style="752" hidden="1" customWidth="1"/>
    <col min="2" max="2" width="9.140625" style="761" hidden="1" customWidth="1"/>
    <col min="3" max="3" width="3.7109375" style="751" customWidth="1"/>
    <col min="4" max="4" width="6.28515625" style="742" bestFit="1" customWidth="1"/>
    <col min="5" max="5" width="46.7109375" style="742" customWidth="1"/>
    <col min="6" max="6" width="35.7109375" style="742" customWidth="1"/>
    <col min="7" max="7" width="3.7109375" style="742" customWidth="1"/>
    <col min="8" max="9" width="11.7109375" style="742" customWidth="1"/>
    <col min="10" max="11" width="35.7109375" style="742" customWidth="1"/>
    <col min="12" max="12" width="84.85546875" style="742" customWidth="1"/>
    <col min="13" max="13" width="10.5703125" style="742"/>
    <col min="14" max="15" width="10.5703125" style="767"/>
    <col min="16" max="16384" width="10.5703125" style="742"/>
  </cols>
  <sheetData>
    <row r="1" spans="1:32" hidden="1">
      <c r="S1" s="796"/>
      <c r="AF1" s="797"/>
    </row>
    <row r="2" spans="1:32" hidden="1"/>
    <row r="3" spans="1:32" hidden="1"/>
    <row r="4" spans="1:32" ht="3" customHeight="1">
      <c r="C4" s="750"/>
      <c r="D4" s="743"/>
      <c r="E4" s="743"/>
      <c r="F4" s="743"/>
      <c r="G4" s="743"/>
      <c r="H4" s="743"/>
      <c r="I4" s="743"/>
      <c r="J4" s="743"/>
      <c r="K4" s="744"/>
      <c r="L4" s="744"/>
    </row>
    <row r="5" spans="1:32" ht="26.1" customHeight="1">
      <c r="C5" s="750"/>
      <c r="D5" s="984" t="s">
        <v>615</v>
      </c>
      <c r="E5" s="984"/>
      <c r="F5" s="984"/>
      <c r="G5" s="984"/>
      <c r="H5" s="984"/>
      <c r="I5" s="984"/>
      <c r="J5" s="984"/>
      <c r="K5" s="984"/>
      <c r="L5" s="792"/>
    </row>
    <row r="6" spans="1:32" ht="3" customHeight="1">
      <c r="C6" s="750"/>
      <c r="D6" s="743"/>
      <c r="E6" s="749"/>
      <c r="F6" s="749"/>
      <c r="G6" s="749"/>
      <c r="H6" s="749"/>
      <c r="I6" s="749"/>
      <c r="J6" s="749"/>
      <c r="K6" s="748"/>
      <c r="L6" s="772"/>
    </row>
    <row r="7" spans="1:32" ht="18.75">
      <c r="C7" s="750"/>
      <c r="D7" s="743"/>
      <c r="E7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990" t="str">
        <f>IF(datePr_ch="",IF(datePr="","",datePr),datePr_ch)</f>
        <v>27.04.2022</v>
      </c>
      <c r="G7" s="990"/>
      <c r="H7" s="990"/>
      <c r="I7" s="990"/>
      <c r="J7" s="990"/>
      <c r="K7" s="990"/>
      <c r="L7" s="876"/>
      <c r="M7" s="765"/>
    </row>
    <row r="8" spans="1:32" ht="18.75">
      <c r="C8" s="750"/>
      <c r="D8" s="743"/>
      <c r="E8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990" t="str">
        <f>IF(numberPr_ch="",IF(numberPr="","",numberPr),numberPr_ch)</f>
        <v>699</v>
      </c>
      <c r="G8" s="990"/>
      <c r="H8" s="990"/>
      <c r="I8" s="990"/>
      <c r="J8" s="990"/>
      <c r="K8" s="990"/>
      <c r="L8" s="876"/>
      <c r="M8" s="765"/>
    </row>
    <row r="9" spans="1:32">
      <c r="C9" s="750"/>
      <c r="D9" s="743"/>
      <c r="E9" s="749"/>
      <c r="F9" s="749"/>
      <c r="G9" s="749"/>
      <c r="H9" s="749"/>
      <c r="I9" s="749"/>
      <c r="J9" s="749"/>
      <c r="K9" s="748"/>
      <c r="L9" s="772"/>
    </row>
    <row r="10" spans="1:32" ht="21" customHeight="1">
      <c r="C10" s="750"/>
      <c r="D10" s="985" t="s">
        <v>431</v>
      </c>
      <c r="E10" s="985"/>
      <c r="F10" s="985"/>
      <c r="G10" s="985"/>
      <c r="H10" s="985"/>
      <c r="I10" s="985"/>
      <c r="J10" s="985"/>
      <c r="K10" s="985"/>
      <c r="L10" s="986" t="s">
        <v>432</v>
      </c>
    </row>
    <row r="11" spans="1:32" ht="21" customHeight="1">
      <c r="C11" s="750"/>
      <c r="D11" s="991" t="s">
        <v>83</v>
      </c>
      <c r="E11" s="993" t="s">
        <v>280</v>
      </c>
      <c r="F11" s="993" t="s">
        <v>21</v>
      </c>
      <c r="G11" s="995" t="s">
        <v>592</v>
      </c>
      <c r="H11" s="996"/>
      <c r="I11" s="997"/>
      <c r="J11" s="993" t="s">
        <v>425</v>
      </c>
      <c r="K11" s="993" t="s">
        <v>433</v>
      </c>
      <c r="L11" s="986"/>
    </row>
    <row r="12" spans="1:32" ht="21" customHeight="1">
      <c r="C12" s="750"/>
      <c r="D12" s="992"/>
      <c r="E12" s="994"/>
      <c r="F12" s="994"/>
      <c r="G12" s="999" t="s">
        <v>593</v>
      </c>
      <c r="H12" s="1000"/>
      <c r="I12" s="755" t="s">
        <v>594</v>
      </c>
      <c r="J12" s="994"/>
      <c r="K12" s="994"/>
      <c r="L12" s="986"/>
    </row>
    <row r="13" spans="1:32" ht="12" customHeight="1">
      <c r="C13" s="750"/>
      <c r="D13" s="745" t="s">
        <v>84</v>
      </c>
      <c r="E13" s="745" t="s">
        <v>50</v>
      </c>
      <c r="F13" s="745" t="s">
        <v>51</v>
      </c>
      <c r="G13" s="1001" t="s">
        <v>52</v>
      </c>
      <c r="H13" s="1001"/>
      <c r="I13" s="745" t="s">
        <v>64</v>
      </c>
      <c r="J13" s="745" t="s">
        <v>65</v>
      </c>
      <c r="K13" s="745" t="s">
        <v>170</v>
      </c>
      <c r="L13" s="745" t="s">
        <v>171</v>
      </c>
    </row>
    <row r="14" spans="1:32" ht="14.25" customHeight="1">
      <c r="A14" s="771"/>
      <c r="C14" s="750"/>
      <c r="D14" s="808">
        <v>1</v>
      </c>
      <c r="E14" s="998" t="s">
        <v>595</v>
      </c>
      <c r="F14" s="1002"/>
      <c r="G14" s="1002"/>
      <c r="H14" s="1002"/>
      <c r="I14" s="1002"/>
      <c r="J14" s="1002"/>
      <c r="K14" s="1002"/>
      <c r="L14" s="759"/>
      <c r="M14" s="810"/>
    </row>
    <row r="15" spans="1:32" ht="56.25">
      <c r="A15" s="771"/>
      <c r="C15" s="750"/>
      <c r="D15" s="808" t="s">
        <v>278</v>
      </c>
      <c r="E15" s="774" t="s">
        <v>435</v>
      </c>
      <c r="F15" s="774" t="s">
        <v>435</v>
      </c>
      <c r="G15" s="1003" t="s">
        <v>435</v>
      </c>
      <c r="H15" s="1004"/>
      <c r="I15" s="774" t="s">
        <v>435</v>
      </c>
      <c r="J15" s="854" t="s">
        <v>1220</v>
      </c>
      <c r="K15" s="864"/>
      <c r="L15" s="764" t="s">
        <v>596</v>
      </c>
      <c r="M15" s="810"/>
    </row>
    <row r="16" spans="1:32" ht="18.75">
      <c r="A16" s="771"/>
      <c r="B16" s="761">
        <v>3</v>
      </c>
      <c r="C16" s="750"/>
      <c r="D16" s="811">
        <v>2</v>
      </c>
      <c r="E16" s="1005" t="s">
        <v>597</v>
      </c>
      <c r="F16" s="1006"/>
      <c r="G16" s="1006"/>
      <c r="H16" s="1007"/>
      <c r="I16" s="1007"/>
      <c r="J16" s="1007" t="s">
        <v>435</v>
      </c>
      <c r="K16" s="1007"/>
      <c r="L16" s="806"/>
      <c r="M16" s="810"/>
    </row>
    <row r="17" spans="1:15" ht="90" customHeight="1">
      <c r="A17" s="771"/>
      <c r="C17" s="1008"/>
      <c r="D17" s="1009" t="s">
        <v>598</v>
      </c>
      <c r="E17" s="1010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17" s="1011" t="str">
        <f>IF('Перечень тарифов'!J21="","наименование отсутствует","" &amp; 'Перечень тарифов'!J21 &amp; "")</f>
        <v>наименование отсутствует</v>
      </c>
      <c r="G17" s="774"/>
      <c r="H17" s="863" t="s">
        <v>1049</v>
      </c>
      <c r="I17" s="855" t="s">
        <v>1050</v>
      </c>
      <c r="J17" s="854" t="s">
        <v>231</v>
      </c>
      <c r="K17" s="774" t="s">
        <v>435</v>
      </c>
      <c r="L17" s="987" t="s">
        <v>616</v>
      </c>
      <c r="M17" s="810"/>
    </row>
    <row r="18" spans="1:15" ht="18.75">
      <c r="A18" s="771"/>
      <c r="C18" s="1008"/>
      <c r="D18" s="1009"/>
      <c r="E18" s="1010"/>
      <c r="F18" s="1011"/>
      <c r="G18" s="812"/>
      <c r="H18" s="807" t="s">
        <v>259</v>
      </c>
      <c r="I18" s="778"/>
      <c r="J18" s="778"/>
      <c r="K18" s="776"/>
      <c r="L18" s="989"/>
      <c r="M18" s="810"/>
    </row>
    <row r="19" spans="1:15" ht="18.75">
      <c r="A19" s="771"/>
      <c r="B19" s="761">
        <v>3</v>
      </c>
      <c r="C19" s="750"/>
      <c r="D19" s="762" t="s">
        <v>51</v>
      </c>
      <c r="E19" s="998" t="s">
        <v>600</v>
      </c>
      <c r="F19" s="998"/>
      <c r="G19" s="998"/>
      <c r="H19" s="998"/>
      <c r="I19" s="998"/>
      <c r="J19" s="998"/>
      <c r="K19" s="998"/>
      <c r="L19" s="798"/>
      <c r="M19" s="810"/>
    </row>
    <row r="20" spans="1:15" ht="33.75">
      <c r="A20" s="771"/>
      <c r="C20" s="750"/>
      <c r="D20" s="808" t="s">
        <v>426</v>
      </c>
      <c r="E20" s="774" t="s">
        <v>435</v>
      </c>
      <c r="F20" s="774" t="s">
        <v>435</v>
      </c>
      <c r="G20" s="1003" t="s">
        <v>435</v>
      </c>
      <c r="H20" s="1004"/>
      <c r="I20" s="774" t="s">
        <v>435</v>
      </c>
      <c r="J20" s="774" t="s">
        <v>435</v>
      </c>
      <c r="K20" s="864"/>
      <c r="L20" s="764" t="s">
        <v>601</v>
      </c>
      <c r="M20" s="810"/>
    </row>
    <row r="21" spans="1:15" ht="18.75">
      <c r="A21" s="771"/>
      <c r="B21" s="761">
        <v>3</v>
      </c>
      <c r="C21" s="750"/>
      <c r="D21" s="762" t="s">
        <v>52</v>
      </c>
      <c r="E21" s="998" t="s">
        <v>602</v>
      </c>
      <c r="F21" s="998"/>
      <c r="G21" s="998"/>
      <c r="H21" s="998"/>
      <c r="I21" s="998"/>
      <c r="J21" s="998"/>
      <c r="K21" s="998"/>
      <c r="L21" s="798"/>
      <c r="M21" s="810"/>
    </row>
    <row r="22" spans="1:15" ht="67.5" customHeight="1">
      <c r="A22" s="771"/>
      <c r="C22" s="1008"/>
      <c r="D22" s="1009" t="s">
        <v>427</v>
      </c>
      <c r="E22" s="1010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2" s="1011" t="str">
        <f>IF('Перечень тарифов'!J21="","наименование отсутствует","" &amp; 'Перечень тарифов'!J21 &amp; "")</f>
        <v>наименование отсутствует</v>
      </c>
      <c r="G22" s="774"/>
      <c r="H22" s="855" t="s">
        <v>1049</v>
      </c>
      <c r="I22" s="855" t="s">
        <v>1050</v>
      </c>
      <c r="J22" s="878">
        <v>0</v>
      </c>
      <c r="K22" s="774" t="s">
        <v>435</v>
      </c>
      <c r="L22" s="987" t="s">
        <v>617</v>
      </c>
      <c r="M22" s="810"/>
    </row>
    <row r="23" spans="1:15" ht="18.75">
      <c r="A23" s="771"/>
      <c r="C23" s="1008"/>
      <c r="D23" s="1009"/>
      <c r="E23" s="1010"/>
      <c r="F23" s="1011"/>
      <c r="G23" s="812"/>
      <c r="H23" s="807" t="s">
        <v>259</v>
      </c>
      <c r="I23" s="775"/>
      <c r="J23" s="775"/>
      <c r="K23" s="776"/>
      <c r="L23" s="989"/>
      <c r="M23" s="810"/>
    </row>
    <row r="24" spans="1:15" ht="18.75">
      <c r="A24" s="771"/>
      <c r="C24" s="750"/>
      <c r="D24" s="762" t="s">
        <v>64</v>
      </c>
      <c r="E24" s="998" t="s">
        <v>603</v>
      </c>
      <c r="F24" s="998"/>
      <c r="G24" s="998"/>
      <c r="H24" s="998"/>
      <c r="I24" s="998"/>
      <c r="J24" s="998"/>
      <c r="K24" s="998"/>
      <c r="L24" s="798"/>
      <c r="M24" s="810"/>
    </row>
    <row r="25" spans="1:15" ht="78.75" customHeight="1">
      <c r="A25" s="771"/>
      <c r="C25" s="1008"/>
      <c r="D25" s="1012" t="s">
        <v>428</v>
      </c>
      <c r="E25" s="1010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5" s="1011" t="str">
        <f>IF('Перечень тарифов'!J21="","наименование отсутствует","" &amp; 'Перечень тарифов'!J21 &amp; "")</f>
        <v>наименование отсутствует</v>
      </c>
      <c r="G25" s="774"/>
      <c r="H25" s="863" t="s">
        <v>1049</v>
      </c>
      <c r="I25" s="855" t="s">
        <v>1050</v>
      </c>
      <c r="J25" s="878">
        <v>0</v>
      </c>
      <c r="K25" s="774" t="s">
        <v>435</v>
      </c>
      <c r="L25" s="987" t="s">
        <v>618</v>
      </c>
      <c r="M25" s="810"/>
    </row>
    <row r="26" spans="1:15" ht="18.75">
      <c r="A26" s="771"/>
      <c r="C26" s="1008"/>
      <c r="D26" s="1013"/>
      <c r="E26" s="1010"/>
      <c r="F26" s="1011"/>
      <c r="G26" s="812"/>
      <c r="H26" s="807" t="s">
        <v>259</v>
      </c>
      <c r="I26" s="775"/>
      <c r="J26" s="775"/>
      <c r="K26" s="776"/>
      <c r="L26" s="989"/>
      <c r="M26" s="810"/>
    </row>
    <row r="27" spans="1:15" ht="26.1" customHeight="1">
      <c r="A27" s="771"/>
      <c r="C27" s="750"/>
      <c r="D27" s="762" t="s">
        <v>65</v>
      </c>
      <c r="E27" s="998" t="s">
        <v>619</v>
      </c>
      <c r="F27" s="998"/>
      <c r="G27" s="998"/>
      <c r="H27" s="998"/>
      <c r="I27" s="998"/>
      <c r="J27" s="998"/>
      <c r="K27" s="998"/>
      <c r="L27" s="798"/>
      <c r="M27" s="810"/>
    </row>
    <row r="28" spans="1:15" ht="112.5" customHeight="1">
      <c r="A28" s="771"/>
      <c r="C28" s="1008"/>
      <c r="D28" s="1012" t="s">
        <v>429</v>
      </c>
      <c r="E28" s="1010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28" s="1011" t="str">
        <f>IF('Перечень тарифов'!J21="","наименование отсутствует","" &amp; 'Перечень тарифов'!J21 &amp; "")</f>
        <v>наименование отсутствует</v>
      </c>
      <c r="G28" s="774"/>
      <c r="H28" s="863" t="s">
        <v>1049</v>
      </c>
      <c r="I28" s="855" t="s">
        <v>1050</v>
      </c>
      <c r="J28" s="878">
        <v>0</v>
      </c>
      <c r="K28" s="774" t="s">
        <v>435</v>
      </c>
      <c r="L28" s="987" t="s">
        <v>620</v>
      </c>
      <c r="M28" s="810"/>
      <c r="O28" s="767" t="s">
        <v>540</v>
      </c>
    </row>
    <row r="29" spans="1:15" ht="18.75">
      <c r="A29" s="771"/>
      <c r="C29" s="1008"/>
      <c r="D29" s="1013"/>
      <c r="E29" s="1010"/>
      <c r="F29" s="1011"/>
      <c r="G29" s="812"/>
      <c r="H29" s="807" t="s">
        <v>259</v>
      </c>
      <c r="I29" s="775"/>
      <c r="J29" s="775"/>
      <c r="K29" s="776"/>
      <c r="L29" s="989"/>
      <c r="M29" s="810"/>
    </row>
    <row r="30" spans="1:15" ht="25.5" customHeight="1">
      <c r="A30" s="771"/>
      <c r="B30" s="761">
        <v>3</v>
      </c>
      <c r="C30" s="750"/>
      <c r="D30" s="762" t="s">
        <v>170</v>
      </c>
      <c r="E30" s="998" t="s">
        <v>621</v>
      </c>
      <c r="F30" s="998"/>
      <c r="G30" s="998"/>
      <c r="H30" s="998"/>
      <c r="I30" s="998"/>
      <c r="J30" s="998"/>
      <c r="K30" s="998"/>
      <c r="L30" s="798"/>
      <c r="M30" s="810"/>
    </row>
    <row r="31" spans="1:15" ht="112.5" customHeight="1">
      <c r="A31" s="771"/>
      <c r="C31" s="1008"/>
      <c r="D31" s="1012" t="s">
        <v>604</v>
      </c>
      <c r="E31" s="1010" t="str">
        <f>IF('Перечень тарифов'!E21="","наименование отсутствует","" &amp; 'Перечень тарифов'!E21 &amp; "")</f>
        <v>Тариф на горячую воду в закрытой системе горячего водоснабжения (горячее водоснабжение)</v>
      </c>
      <c r="F31" s="1011" t="str">
        <f>IF('Перечень тарифов'!J21="","наименование отсутствует","" &amp; 'Перечень тарифов'!J21 &amp; "")</f>
        <v>наименование отсутствует</v>
      </c>
      <c r="G31" s="774"/>
      <c r="H31" s="863" t="s">
        <v>1049</v>
      </c>
      <c r="I31" s="855" t="s">
        <v>1050</v>
      </c>
      <c r="J31" s="878">
        <v>0</v>
      </c>
      <c r="K31" s="774" t="s">
        <v>435</v>
      </c>
      <c r="L31" s="987" t="s">
        <v>622</v>
      </c>
      <c r="M31" s="810"/>
    </row>
    <row r="32" spans="1:15" ht="18.75">
      <c r="A32" s="771"/>
      <c r="C32" s="1008"/>
      <c r="D32" s="1013"/>
      <c r="E32" s="1010"/>
      <c r="F32" s="1011"/>
      <c r="G32" s="812"/>
      <c r="H32" s="807" t="s">
        <v>259</v>
      </c>
      <c r="I32" s="775"/>
      <c r="J32" s="775"/>
      <c r="K32" s="776"/>
      <c r="L32" s="989"/>
      <c r="M32" s="810"/>
    </row>
    <row r="33" spans="1:15" s="760" customFormat="1" ht="3" customHeight="1">
      <c r="A33" s="771"/>
      <c r="D33" s="814"/>
      <c r="E33" s="814"/>
      <c r="F33" s="814"/>
      <c r="G33" s="814"/>
      <c r="H33" s="814"/>
      <c r="I33" s="814"/>
      <c r="J33" s="814"/>
      <c r="K33" s="814"/>
      <c r="L33" s="814"/>
      <c r="N33" s="773"/>
      <c r="O33" s="773"/>
    </row>
    <row r="34" spans="1:15" ht="24.75" customHeight="1">
      <c r="D34" s="777">
        <v>1</v>
      </c>
      <c r="E34" s="978" t="s">
        <v>700</v>
      </c>
      <c r="F34" s="978"/>
      <c r="G34" s="978"/>
      <c r="H34" s="978"/>
      <c r="I34" s="978"/>
      <c r="J34" s="978"/>
      <c r="K34" s="978"/>
      <c r="L34" s="978"/>
    </row>
  </sheetData>
  <sheetProtection password="FA9C" sheet="1" objects="1" scenarios="1" formatColumns="0" formatRows="0"/>
  <mergeCells count="48">
    <mergeCell ref="E34:L34"/>
    <mergeCell ref="E30:K30"/>
    <mergeCell ref="C31:C32"/>
    <mergeCell ref="D31:D32"/>
    <mergeCell ref="E31:E32"/>
    <mergeCell ref="F31:F32"/>
    <mergeCell ref="L31:L32"/>
    <mergeCell ref="L28:L29"/>
    <mergeCell ref="L22:L23"/>
    <mergeCell ref="E24:K24"/>
    <mergeCell ref="C25:C26"/>
    <mergeCell ref="D25:D26"/>
    <mergeCell ref="E25:E26"/>
    <mergeCell ref="F25:F26"/>
    <mergeCell ref="L25:L26"/>
    <mergeCell ref="E27:K27"/>
    <mergeCell ref="C28:C29"/>
    <mergeCell ref="D28:D29"/>
    <mergeCell ref="E28:E29"/>
    <mergeCell ref="F28:F29"/>
    <mergeCell ref="G20:H20"/>
    <mergeCell ref="E21:K21"/>
    <mergeCell ref="C22:C23"/>
    <mergeCell ref="D22:D23"/>
    <mergeCell ref="E22:E23"/>
    <mergeCell ref="F22:F23"/>
    <mergeCell ref="C17:C18"/>
    <mergeCell ref="D17:D18"/>
    <mergeCell ref="E17:E18"/>
    <mergeCell ref="F17:F18"/>
    <mergeCell ref="L17:L18"/>
    <mergeCell ref="E19:K19"/>
    <mergeCell ref="K11:K12"/>
    <mergeCell ref="G12:H12"/>
    <mergeCell ref="G13:H13"/>
    <mergeCell ref="E14:K14"/>
    <mergeCell ref="G15:H15"/>
    <mergeCell ref="E16:K16"/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</mergeCells>
  <dataValidations count="6">
    <dataValidation type="decimal" allowBlank="1" showErrorMessage="1" errorTitle="Ошибка" error="Допускается ввод только действительных чисел!" sqref="J25 J28 J22 J31">
      <formula1>-9.99999999999999E+23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28:I28 H17:I17 H22:I22 H25:I25 H31:I31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25 L28 L16:L17 L22 L3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50</v>
      </c>
    </row>
    <row r="2" spans="1:20" ht="22.5">
      <c r="F2" s="979" t="s">
        <v>461</v>
      </c>
      <c r="G2" s="980"/>
      <c r="H2" s="981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36" t="s">
        <v>431</v>
      </c>
      <c r="G4" s="936"/>
      <c r="H4" s="936"/>
      <c r="I4" s="982" t="s">
        <v>432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83</v>
      </c>
      <c r="G5" s="433" t="s">
        <v>434</v>
      </c>
      <c r="H5" s="415" t="s">
        <v>425</v>
      </c>
      <c r="I5" s="98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84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462</v>
      </c>
      <c r="H7" s="865" t="str">
        <f>IF(dateCh="","",dateCh)</f>
        <v>05.05.2022</v>
      </c>
      <c r="I7" s="265" t="s">
        <v>463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3">
        <v>1</v>
      </c>
      <c r="B8" s="292"/>
      <c r="C8" s="292"/>
      <c r="D8" s="292"/>
      <c r="F8" s="430" t="str">
        <f>"2." &amp;mergeValue(A8)</f>
        <v>2.1</v>
      </c>
      <c r="G8" s="512" t="s">
        <v>464</v>
      </c>
      <c r="H8" s="414"/>
      <c r="I8" s="265" t="s">
        <v>552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3"/>
      <c r="B9" s="292"/>
      <c r="C9" s="292"/>
      <c r="D9" s="292"/>
      <c r="F9" s="430" t="str">
        <f>"3." &amp;mergeValue(A9)</f>
        <v>3.1</v>
      </c>
      <c r="G9" s="512" t="s">
        <v>465</v>
      </c>
      <c r="H9" s="414"/>
      <c r="I9" s="265" t="s">
        <v>550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3"/>
      <c r="B10" s="292"/>
      <c r="C10" s="292"/>
      <c r="D10" s="292"/>
      <c r="F10" s="430" t="str">
        <f>"4."&amp;mergeValue(A10)</f>
        <v>4.1</v>
      </c>
      <c r="G10" s="512" t="s">
        <v>466</v>
      </c>
      <c r="H10" s="415" t="s">
        <v>435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3"/>
      <c r="B11" s="983">
        <v>1</v>
      </c>
      <c r="C11" s="440"/>
      <c r="D11" s="440"/>
      <c r="F11" s="430" t="str">
        <f>"4."&amp;mergeValue(A11) &amp;"."&amp;mergeValue(B11)</f>
        <v>4.1.1</v>
      </c>
      <c r="G11" s="421" t="s">
        <v>554</v>
      </c>
      <c r="H11" s="414" t="str">
        <f>IF(region_name="","",region_name)</f>
        <v>Ульяновская область</v>
      </c>
      <c r="I11" s="265" t="s">
        <v>469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3"/>
      <c r="B12" s="983"/>
      <c r="C12" s="983">
        <v>1</v>
      </c>
      <c r="D12" s="440"/>
      <c r="F12" s="430" t="str">
        <f>"4."&amp;mergeValue(A12) &amp;"."&amp;mergeValue(B12)&amp;"."&amp;mergeValue(C12)</f>
        <v>4.1.1.1</v>
      </c>
      <c r="G12" s="437" t="s">
        <v>467</v>
      </c>
      <c r="H12" s="414"/>
      <c r="I12" s="265" t="s">
        <v>470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3"/>
      <c r="B13" s="983"/>
      <c r="C13" s="983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468</v>
      </c>
      <c r="H13" s="414"/>
      <c r="I13" s="1014" t="s">
        <v>553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3"/>
      <c r="B14" s="983"/>
      <c r="C14" s="983"/>
      <c r="D14" s="440"/>
      <c r="F14" s="434"/>
      <c r="G14" s="159" t="s">
        <v>4</v>
      </c>
      <c r="H14" s="439"/>
      <c r="I14" s="1014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3"/>
      <c r="B15" s="983"/>
      <c r="C15" s="440"/>
      <c r="D15" s="440"/>
      <c r="F15" s="516"/>
      <c r="G15" s="257" t="s">
        <v>408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3"/>
      <c r="B16" s="292"/>
      <c r="C16" s="292"/>
      <c r="D16" s="292"/>
      <c r="F16" s="434"/>
      <c r="G16" s="172" t="s">
        <v>474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473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78" t="s">
        <v>555</v>
      </c>
      <c r="H19" s="978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3.7109375" style="93" hidden="1" customWidth="1"/>
    <col min="9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7109375" style="34" hidden="1" customWidth="1"/>
    <col min="15" max="15" width="20.7109375" style="34" hidden="1" customWidth="1"/>
    <col min="16" max="17" width="23.7109375" style="34" hidden="1" customWidth="1"/>
    <col min="18" max="18" width="11.7109375" style="34" customWidth="1"/>
    <col min="19" max="19" width="3.7109375" style="34" customWidth="1"/>
    <col min="20" max="20" width="11.7109375" style="34" customWidth="1"/>
    <col min="21" max="21" width="8.5703125" style="34" hidden="1" customWidth="1"/>
    <col min="22" max="22" width="4.7109375" style="34" customWidth="1"/>
    <col min="23" max="23" width="115.7109375" style="34" customWidth="1"/>
    <col min="24" max="25" width="10.5703125" style="276"/>
    <col min="26" max="26" width="11.140625" style="276" customWidth="1"/>
    <col min="27" max="34" width="10.5703125" style="276"/>
    <col min="35" max="16384" width="10.5703125" style="34"/>
  </cols>
  <sheetData>
    <row r="1" spans="7:34" hidden="1">
      <c r="Q1" s="273"/>
      <c r="R1" s="273"/>
    </row>
    <row r="2" spans="7:34" hidden="1">
      <c r="U2" s="273"/>
    </row>
    <row r="3" spans="7:34" hidden="1"/>
    <row r="4" spans="7:34" ht="3" customHeight="1">
      <c r="J4" s="83"/>
      <c r="K4" s="83"/>
      <c r="L4" s="35"/>
      <c r="M4" s="35"/>
      <c r="N4" s="35"/>
      <c r="O4" s="98"/>
      <c r="P4" s="98"/>
      <c r="Q4" s="98"/>
      <c r="R4" s="98"/>
      <c r="S4" s="98"/>
      <c r="T4" s="98"/>
      <c r="U4" s="98"/>
    </row>
    <row r="5" spans="7:34" ht="26.1" customHeight="1">
      <c r="J5" s="83"/>
      <c r="K5" s="83"/>
      <c r="L5" s="979" t="s">
        <v>623</v>
      </c>
      <c r="M5" s="980"/>
      <c r="N5" s="980"/>
      <c r="O5" s="980"/>
      <c r="P5" s="980"/>
      <c r="Q5" s="980"/>
      <c r="R5" s="980"/>
      <c r="S5" s="980"/>
      <c r="T5" s="980"/>
      <c r="U5" s="981"/>
    </row>
    <row r="6" spans="7:34" ht="3" customHeight="1">
      <c r="J6" s="83"/>
      <c r="K6" s="83"/>
      <c r="L6" s="35"/>
      <c r="M6" s="35"/>
      <c r="N6" s="35"/>
      <c r="O6" s="81"/>
      <c r="P6" s="81"/>
      <c r="Q6" s="81"/>
      <c r="R6" s="81"/>
      <c r="S6" s="81"/>
      <c r="T6" s="81"/>
      <c r="U6" s="81"/>
    </row>
    <row r="7" spans="7:34" s="820" customFormat="1" ht="6" hidden="1">
      <c r="G7" s="842"/>
      <c r="H7" s="842"/>
      <c r="L7" s="819"/>
      <c r="M7" s="818"/>
      <c r="N7" s="817"/>
      <c r="O7" s="1025"/>
      <c r="P7" s="1025"/>
      <c r="Q7" s="1025"/>
      <c r="R7" s="1025"/>
      <c r="S7" s="1025"/>
      <c r="T7" s="1025"/>
      <c r="U7" s="1025"/>
      <c r="V7" s="1025"/>
      <c r="W7" s="816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/>
    </row>
    <row r="8" spans="7:34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990" t="str">
        <f>IF(datePr_ch="",IF(datePr="","",datePr),datePr_ch)</f>
        <v>27.04.2022</v>
      </c>
      <c r="P8" s="990"/>
      <c r="Q8" s="990"/>
      <c r="R8" s="990"/>
      <c r="S8" s="990"/>
      <c r="T8" s="990"/>
      <c r="U8" s="990"/>
      <c r="V8" s="990"/>
      <c r="W8" s="877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34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990" t="str">
        <f>IF(numberPr_ch="",IF(numberPr="","",numberPr),numberPr_ch)</f>
        <v>699</v>
      </c>
      <c r="P9" s="990"/>
      <c r="Q9" s="990"/>
      <c r="R9" s="990"/>
      <c r="S9" s="990"/>
      <c r="T9" s="990"/>
      <c r="U9" s="990"/>
      <c r="V9" s="990"/>
      <c r="W9" s="877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34" s="820" customFormat="1" ht="6" hidden="1">
      <c r="G10" s="842"/>
      <c r="H10" s="842"/>
      <c r="L10" s="819"/>
      <c r="M10" s="818"/>
      <c r="N10" s="817"/>
      <c r="O10" s="1025"/>
      <c r="P10" s="1025"/>
      <c r="Q10" s="1025"/>
      <c r="R10" s="1025"/>
      <c r="S10" s="1025"/>
      <c r="T10" s="1025"/>
      <c r="U10" s="1025"/>
      <c r="V10" s="1025"/>
      <c r="W10" s="816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</row>
    <row r="11" spans="7:34" s="237" customFormat="1" ht="15.75" hidden="1" customHeight="1">
      <c r="G11" s="236"/>
      <c r="H11" s="236"/>
      <c r="L11" s="1021"/>
      <c r="M11" s="1021"/>
      <c r="N11" s="202"/>
      <c r="O11" s="266"/>
      <c r="P11" s="266"/>
      <c r="Q11" s="266"/>
      <c r="R11" s="266"/>
      <c r="S11" s="266"/>
      <c r="T11" s="266"/>
      <c r="U11" s="288" t="s">
        <v>358</v>
      </c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</row>
    <row r="12" spans="7:34" s="237" customFormat="1">
      <c r="G12" s="236"/>
      <c r="H12" s="236"/>
      <c r="L12" s="202"/>
      <c r="M12" s="202"/>
      <c r="N12" s="202"/>
      <c r="O12" s="1024"/>
      <c r="P12" s="1024"/>
      <c r="Q12" s="1024"/>
      <c r="R12" s="1024"/>
      <c r="S12" s="1024"/>
      <c r="T12" s="1024"/>
      <c r="U12" s="1024"/>
      <c r="X12" s="292"/>
      <c r="Y12" s="292"/>
      <c r="Z12" s="292"/>
      <c r="AA12" s="292"/>
      <c r="AB12" s="292"/>
      <c r="AC12" s="292"/>
      <c r="AD12" s="292"/>
      <c r="AE12" s="292"/>
      <c r="AF12" s="292"/>
      <c r="AG12" s="292"/>
      <c r="AH12" s="292"/>
    </row>
    <row r="13" spans="7:34" ht="15" customHeight="1">
      <c r="J13" s="83"/>
      <c r="K13" s="83"/>
      <c r="L13" s="936" t="s">
        <v>431</v>
      </c>
      <c r="M13" s="936"/>
      <c r="N13" s="936"/>
      <c r="O13" s="936"/>
      <c r="P13" s="936"/>
      <c r="Q13" s="936"/>
      <c r="R13" s="936"/>
      <c r="S13" s="936"/>
      <c r="T13" s="936"/>
      <c r="U13" s="936"/>
      <c r="V13" s="936"/>
      <c r="W13" s="936" t="s">
        <v>432</v>
      </c>
    </row>
    <row r="14" spans="7:34" ht="15" customHeight="1">
      <c r="J14" s="83"/>
      <c r="K14" s="83"/>
      <c r="L14" s="936" t="s">
        <v>83</v>
      </c>
      <c r="M14" s="936" t="s">
        <v>384</v>
      </c>
      <c r="N14" s="936"/>
      <c r="O14" s="1033" t="s">
        <v>440</v>
      </c>
      <c r="P14" s="1033"/>
      <c r="Q14" s="1033"/>
      <c r="R14" s="1033"/>
      <c r="S14" s="1033"/>
      <c r="T14" s="1033"/>
      <c r="U14" s="936" t="s">
        <v>320</v>
      </c>
      <c r="V14" s="1022" t="s">
        <v>259</v>
      </c>
      <c r="W14" s="936"/>
    </row>
    <row r="15" spans="7:34" ht="14.25" customHeight="1">
      <c r="J15" s="83"/>
      <c r="K15" s="83"/>
      <c r="L15" s="936"/>
      <c r="M15" s="936"/>
      <c r="N15" s="936"/>
      <c r="O15" s="235" t="s">
        <v>441</v>
      </c>
      <c r="P15" s="1017" t="s">
        <v>255</v>
      </c>
      <c r="Q15" s="1017"/>
      <c r="R15" s="967" t="s">
        <v>442</v>
      </c>
      <c r="S15" s="967"/>
      <c r="T15" s="967"/>
      <c r="U15" s="936"/>
      <c r="V15" s="1022"/>
      <c r="W15" s="936"/>
    </row>
    <row r="16" spans="7:34" ht="33.75" customHeight="1">
      <c r="J16" s="83"/>
      <c r="K16" s="83"/>
      <c r="L16" s="936"/>
      <c r="M16" s="936"/>
      <c r="N16" s="936"/>
      <c r="O16" s="396" t="s">
        <v>443</v>
      </c>
      <c r="P16" s="397" t="s">
        <v>444</v>
      </c>
      <c r="Q16" s="397" t="s">
        <v>367</v>
      </c>
      <c r="R16" s="398" t="s">
        <v>258</v>
      </c>
      <c r="S16" s="1018" t="s">
        <v>257</v>
      </c>
      <c r="T16" s="1018"/>
      <c r="U16" s="936"/>
      <c r="V16" s="1022"/>
      <c r="W16" s="936"/>
    </row>
    <row r="17" spans="1:35" ht="12" customHeight="1">
      <c r="J17" s="83"/>
      <c r="K17" s="232">
        <v>1</v>
      </c>
      <c r="L17" s="537" t="s">
        <v>84</v>
      </c>
      <c r="M17" s="537" t="s">
        <v>50</v>
      </c>
      <c r="N17" s="543" t="str">
        <f ca="1">OFFSET(N17,0,-1)</f>
        <v>2</v>
      </c>
      <c r="O17" s="538">
        <f ca="1">OFFSET(O17,0,-1)+1</f>
        <v>3</v>
      </c>
      <c r="P17" s="538">
        <f ca="1">OFFSET(P17,0,-1)+1</f>
        <v>4</v>
      </c>
      <c r="Q17" s="538">
        <f ca="1">OFFSET(Q17,0,-1)+1</f>
        <v>5</v>
      </c>
      <c r="R17" s="538">
        <f ca="1">OFFSET(R17,0,-1)+1</f>
        <v>6</v>
      </c>
      <c r="S17" s="1023">
        <f ca="1">OFFSET(S17,0,-1)+1</f>
        <v>7</v>
      </c>
      <c r="T17" s="1023"/>
      <c r="U17" s="538">
        <f ca="1">OFFSET(U17,0,-2)+1</f>
        <v>8</v>
      </c>
      <c r="V17" s="543">
        <f ca="1">OFFSET(V17,0,-1)</f>
        <v>8</v>
      </c>
      <c r="W17" s="538">
        <f ca="1">OFFSET(W17,0,-1)+1</f>
        <v>9</v>
      </c>
    </row>
    <row r="18" spans="1:35" ht="22.5">
      <c r="A18" s="1015">
        <v>1</v>
      </c>
      <c r="B18" s="581"/>
      <c r="C18" s="581"/>
      <c r="D18" s="581"/>
      <c r="E18" s="582"/>
      <c r="F18" s="582"/>
      <c r="G18" s="583"/>
      <c r="H18" s="382"/>
      <c r="I18" s="315"/>
      <c r="J18" s="175"/>
      <c r="K18" s="175"/>
      <c r="L18" s="529">
        <f>mergeValue(A18)</f>
        <v>1</v>
      </c>
      <c r="M18" s="536" t="s">
        <v>21</v>
      </c>
      <c r="N18" s="542"/>
      <c r="O18" s="965"/>
      <c r="P18" s="965"/>
      <c r="Q18" s="965"/>
      <c r="R18" s="965"/>
      <c r="S18" s="965"/>
      <c r="T18" s="965"/>
      <c r="U18" s="965"/>
      <c r="V18" s="965"/>
      <c r="W18" s="656" t="s">
        <v>628</v>
      </c>
    </row>
    <row r="19" spans="1:35" ht="22.5">
      <c r="A19" s="1015"/>
      <c r="B19" s="1015">
        <v>1</v>
      </c>
      <c r="C19" s="581"/>
      <c r="D19" s="581"/>
      <c r="E19" s="584"/>
      <c r="F19" s="583"/>
      <c r="G19" s="583"/>
      <c r="H19" s="382"/>
      <c r="I19" s="192"/>
      <c r="J19" s="176"/>
      <c r="K19" s="34"/>
      <c r="L19" s="312" t="str">
        <f>mergeValue(A19) &amp;"."&amp; mergeValue(B19)</f>
        <v>1.1</v>
      </c>
      <c r="M19" s="155" t="s">
        <v>16</v>
      </c>
      <c r="N19" s="264"/>
      <c r="O19" s="1027"/>
      <c r="P19" s="1027"/>
      <c r="Q19" s="1027"/>
      <c r="R19" s="1027"/>
      <c r="S19" s="1027"/>
      <c r="T19" s="1027"/>
      <c r="U19" s="1027"/>
      <c r="V19" s="1027"/>
      <c r="W19" s="509" t="s">
        <v>450</v>
      </c>
    </row>
    <row r="20" spans="1:35" ht="45">
      <c r="A20" s="1015"/>
      <c r="B20" s="1015"/>
      <c r="C20" s="1015">
        <v>1</v>
      </c>
      <c r="D20" s="581"/>
      <c r="E20" s="584"/>
      <c r="F20" s="583"/>
      <c r="G20" s="583"/>
      <c r="H20" s="382"/>
      <c r="I20" s="316"/>
      <c r="J20" s="176"/>
      <c r="K20" s="98"/>
      <c r="L20" s="312" t="str">
        <f>mergeValue(A20) &amp;"."&amp; mergeValue(B20)&amp;"."&amp; mergeValue(C20)</f>
        <v>1.1.1</v>
      </c>
      <c r="M20" s="156" t="s">
        <v>561</v>
      </c>
      <c r="N20" s="264"/>
      <c r="O20" s="1027"/>
      <c r="P20" s="1027"/>
      <c r="Q20" s="1027"/>
      <c r="R20" s="1027"/>
      <c r="S20" s="1027"/>
      <c r="T20" s="1027"/>
      <c r="U20" s="1027"/>
      <c r="V20" s="1027"/>
      <c r="W20" s="509" t="s">
        <v>562</v>
      </c>
      <c r="AA20" s="290"/>
    </row>
    <row r="21" spans="1:35" ht="33.75">
      <c r="A21" s="1015"/>
      <c r="B21" s="1015"/>
      <c r="C21" s="1015"/>
      <c r="D21" s="1015">
        <v>1</v>
      </c>
      <c r="E21" s="584"/>
      <c r="F21" s="583"/>
      <c r="G21" s="583"/>
      <c r="H21" s="1024"/>
      <c r="I21" s="1032"/>
      <c r="J21" s="176"/>
      <c r="K21" s="98"/>
      <c r="L21" s="312" t="str">
        <f>mergeValue(A21) &amp;"."&amp; mergeValue(B21)&amp;"."&amp; mergeValue(C21)&amp;"."&amp; mergeValue(D21)</f>
        <v>1.1.1.1</v>
      </c>
      <c r="M21" s="157" t="s">
        <v>385</v>
      </c>
      <c r="N21" s="264"/>
      <c r="O21" s="1026"/>
      <c r="P21" s="1026"/>
      <c r="Q21" s="1026"/>
      <c r="R21" s="1026"/>
      <c r="S21" s="1026"/>
      <c r="T21" s="1026"/>
      <c r="U21" s="1026"/>
      <c r="V21" s="1026"/>
      <c r="W21" s="509" t="s">
        <v>576</v>
      </c>
      <c r="AA21" s="290"/>
    </row>
    <row r="22" spans="1:35" ht="33.75">
      <c r="A22" s="1015"/>
      <c r="B22" s="1015"/>
      <c r="C22" s="1015"/>
      <c r="D22" s="1015"/>
      <c r="E22" s="1016" t="s">
        <v>84</v>
      </c>
      <c r="F22" s="581"/>
      <c r="G22" s="583"/>
      <c r="H22" s="1024"/>
      <c r="I22" s="1032"/>
      <c r="J22" s="1024"/>
      <c r="K22" s="98"/>
      <c r="L22" s="312" t="str">
        <f>mergeValue(A22) &amp;"."&amp; mergeValue(B22)&amp;"."&amp; mergeValue(C22)&amp;"."&amp; mergeValue(D22)&amp;"."&amp; mergeValue(E22)</f>
        <v>1.1.1.1.1</v>
      </c>
      <c r="M22" s="167" t="s">
        <v>10</v>
      </c>
      <c r="N22" s="265"/>
      <c r="O22" s="1029"/>
      <c r="P22" s="1029"/>
      <c r="Q22" s="1029"/>
      <c r="R22" s="1029"/>
      <c r="S22" s="1029"/>
      <c r="T22" s="1029"/>
      <c r="U22" s="1029"/>
      <c r="V22" s="1030"/>
      <c r="W22" s="509" t="s">
        <v>451</v>
      </c>
      <c r="Y22" s="290" t="str">
        <f>strCheckUnique(Z22:Z25)</f>
        <v/>
      </c>
      <c r="AA22" s="290"/>
    </row>
    <row r="23" spans="1:35" ht="156" customHeight="1">
      <c r="A23" s="1015"/>
      <c r="B23" s="1015"/>
      <c r="C23" s="1015"/>
      <c r="D23" s="1015"/>
      <c r="E23" s="1016"/>
      <c r="F23" s="646">
        <v>1</v>
      </c>
      <c r="G23" s="581"/>
      <c r="H23" s="1024"/>
      <c r="I23" s="1032"/>
      <c r="J23" s="1024"/>
      <c r="K23" s="316"/>
      <c r="L23" s="312" t="str">
        <f>mergeValue(A23) &amp;"."&amp; mergeValue(B23)&amp;"."&amp; mergeValue(C23)&amp;"."&amp; mergeValue(D23)&amp;"."&amp; mergeValue(E23)&amp;"."&amp; mergeValue(F23)</f>
        <v>1.1.1.1.1.1</v>
      </c>
      <c r="M23" s="847"/>
      <c r="N23" s="1031"/>
      <c r="O23" s="187"/>
      <c r="P23" s="187"/>
      <c r="Q23" s="187"/>
      <c r="R23" s="1019"/>
      <c r="S23" s="1020" t="s">
        <v>75</v>
      </c>
      <c r="T23" s="1019"/>
      <c r="U23" s="1020" t="s">
        <v>76</v>
      </c>
      <c r="V23" s="629"/>
      <c r="W23" s="987" t="s">
        <v>630</v>
      </c>
      <c r="X23" s="276" t="str">
        <f>strCheckDate(O24:V24)</f>
        <v/>
      </c>
      <c r="Z23" s="290" t="str">
        <f>IF(M23="","",M23 )</f>
        <v/>
      </c>
      <c r="AA23" s="290"/>
      <c r="AB23" s="290"/>
      <c r="AC23" s="290"/>
    </row>
    <row r="24" spans="1:35" ht="14.25" hidden="1" customHeight="1">
      <c r="A24" s="1015"/>
      <c r="B24" s="1015"/>
      <c r="C24" s="1015"/>
      <c r="D24" s="1015"/>
      <c r="E24" s="1016"/>
      <c r="F24" s="646"/>
      <c r="G24" s="581"/>
      <c r="H24" s="1024"/>
      <c r="I24" s="1032"/>
      <c r="J24" s="1024"/>
      <c r="K24" s="316"/>
      <c r="L24" s="166"/>
      <c r="M24" s="196"/>
      <c r="N24" s="1031"/>
      <c r="O24" s="277"/>
      <c r="P24" s="274"/>
      <c r="Q24" s="275" t="str">
        <f>R23 &amp; "-" &amp; T23</f>
        <v>-</v>
      </c>
      <c r="R24" s="1019"/>
      <c r="S24" s="1020"/>
      <c r="T24" s="1028"/>
      <c r="U24" s="1020"/>
      <c r="V24" s="629"/>
      <c r="W24" s="988"/>
      <c r="AA24" s="290"/>
    </row>
    <row r="25" spans="1:35" customFormat="1" ht="15" customHeight="1">
      <c r="A25" s="1015"/>
      <c r="B25" s="1015"/>
      <c r="C25" s="1015"/>
      <c r="D25" s="1015"/>
      <c r="E25" s="1016"/>
      <c r="F25" s="585"/>
      <c r="G25" s="583"/>
      <c r="H25" s="1024"/>
      <c r="I25" s="1032"/>
      <c r="J25" s="1024"/>
      <c r="K25" s="193"/>
      <c r="L25" s="109"/>
      <c r="M25" s="170" t="s">
        <v>386</v>
      </c>
      <c r="N25" s="190"/>
      <c r="O25" s="153"/>
      <c r="P25" s="153"/>
      <c r="Q25" s="153"/>
      <c r="R25" s="244"/>
      <c r="S25" s="191"/>
      <c r="T25" s="191"/>
      <c r="U25" s="191"/>
      <c r="V25" s="182"/>
      <c r="W25" s="989"/>
      <c r="X25" s="280"/>
      <c r="Y25" s="280"/>
      <c r="Z25" s="280"/>
      <c r="AA25" s="290"/>
      <c r="AB25" s="280"/>
      <c r="AC25" s="276"/>
      <c r="AD25" s="276"/>
      <c r="AE25" s="276"/>
      <c r="AF25" s="276"/>
      <c r="AG25" s="276"/>
      <c r="AH25" s="276"/>
      <c r="AI25" s="34"/>
    </row>
    <row r="26" spans="1:35" customFormat="1" ht="15" customHeight="1">
      <c r="A26" s="1015"/>
      <c r="B26" s="1015"/>
      <c r="C26" s="1015"/>
      <c r="D26" s="1015"/>
      <c r="E26" s="584"/>
      <c r="F26" s="585"/>
      <c r="G26" s="583"/>
      <c r="H26" s="1024"/>
      <c r="I26" s="1032"/>
      <c r="J26" s="82"/>
      <c r="K26" s="193"/>
      <c r="L26" s="109"/>
      <c r="M26" s="160" t="s">
        <v>13</v>
      </c>
      <c r="N26" s="190"/>
      <c r="O26" s="153"/>
      <c r="P26" s="153"/>
      <c r="Q26" s="153"/>
      <c r="R26" s="244"/>
      <c r="S26" s="191"/>
      <c r="T26" s="191"/>
      <c r="U26" s="190"/>
      <c r="V26" s="191"/>
      <c r="W26" s="181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</row>
    <row r="27" spans="1:35" customFormat="1" ht="15" customHeight="1">
      <c r="A27" s="1015"/>
      <c r="B27" s="1015"/>
      <c r="C27" s="1015"/>
      <c r="D27" s="586"/>
      <c r="E27" s="586"/>
      <c r="F27" s="587"/>
      <c r="G27" s="586"/>
      <c r="H27" s="382"/>
      <c r="I27" s="193"/>
      <c r="J27" s="82"/>
      <c r="K27" s="175"/>
      <c r="L27" s="109"/>
      <c r="M27" s="159" t="s">
        <v>387</v>
      </c>
      <c r="N27" s="190"/>
      <c r="O27" s="153"/>
      <c r="P27" s="153"/>
      <c r="Q27" s="153"/>
      <c r="R27" s="244"/>
      <c r="S27" s="191"/>
      <c r="T27" s="191"/>
      <c r="U27" s="190"/>
      <c r="V27" s="191"/>
      <c r="W27" s="181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</row>
    <row r="28" spans="1:35" customFormat="1" ht="15" customHeight="1">
      <c r="A28" s="1015"/>
      <c r="B28" s="1015"/>
      <c r="C28" s="586"/>
      <c r="D28" s="586"/>
      <c r="E28" s="586"/>
      <c r="F28" s="587"/>
      <c r="G28" s="586"/>
      <c r="H28" s="382"/>
      <c r="I28" s="193"/>
      <c r="J28" s="82"/>
      <c r="K28" s="175"/>
      <c r="L28" s="109"/>
      <c r="M28" s="158" t="s">
        <v>366</v>
      </c>
      <c r="N28" s="191"/>
      <c r="O28" s="158"/>
      <c r="P28" s="158"/>
      <c r="Q28" s="158"/>
      <c r="R28" s="244"/>
      <c r="S28" s="191"/>
      <c r="T28" s="191"/>
      <c r="U28" s="190"/>
      <c r="V28" s="191"/>
      <c r="W28" s="181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</row>
    <row r="29" spans="1:35" customFormat="1" ht="15" customHeight="1">
      <c r="A29" s="1015"/>
      <c r="B29" s="586"/>
      <c r="C29" s="586"/>
      <c r="D29" s="586"/>
      <c r="E29" s="586"/>
      <c r="F29" s="587"/>
      <c r="G29" s="586"/>
      <c r="H29" s="382"/>
      <c r="I29" s="193"/>
      <c r="J29" s="82"/>
      <c r="K29" s="175"/>
      <c r="L29" s="109"/>
      <c r="M29" s="172" t="s">
        <v>19</v>
      </c>
      <c r="N29" s="191"/>
      <c r="O29" s="158"/>
      <c r="P29" s="158"/>
      <c r="Q29" s="158"/>
      <c r="R29" s="244"/>
      <c r="S29" s="191"/>
      <c r="T29" s="191"/>
      <c r="U29" s="190"/>
      <c r="V29" s="191"/>
      <c r="W29" s="181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</row>
    <row r="30" spans="1:35" customFormat="1" ht="15" customHeight="1">
      <c r="A30" s="313"/>
      <c r="B30" s="318"/>
      <c r="C30" s="318"/>
      <c r="D30" s="318"/>
      <c r="E30" s="319"/>
      <c r="F30" s="318"/>
      <c r="G30" s="382"/>
      <c r="H30" s="382"/>
      <c r="I30" s="192"/>
      <c r="J30" s="82"/>
      <c r="K30" s="316"/>
      <c r="L30" s="109"/>
      <c r="M30" s="201" t="s">
        <v>292</v>
      </c>
      <c r="N30" s="191"/>
      <c r="O30" s="158"/>
      <c r="P30" s="158"/>
      <c r="Q30" s="158"/>
      <c r="R30" s="244"/>
      <c r="S30" s="191"/>
      <c r="T30" s="191"/>
      <c r="U30" s="190"/>
      <c r="V30" s="191"/>
      <c r="W30" s="181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</row>
    <row r="31" spans="1:35" ht="3" customHeight="1"/>
    <row r="32" spans="1:35" ht="48.95" customHeight="1">
      <c r="L32" s="580">
        <v>1</v>
      </c>
      <c r="M32" s="978" t="s">
        <v>701</v>
      </c>
      <c r="N32" s="978"/>
      <c r="O32" s="978"/>
      <c r="P32" s="978"/>
      <c r="Q32" s="978"/>
      <c r="R32" s="978"/>
      <c r="S32" s="978"/>
      <c r="T32" s="978"/>
      <c r="U32" s="978"/>
      <c r="V32" s="978"/>
    </row>
  </sheetData>
  <sheetProtection password="FA9C" sheet="1" objects="1" scenarios="1" formatColumns="0" formatRows="0"/>
  <dataConsolidate leftLabels="1"/>
  <mergeCells count="39">
    <mergeCell ref="O7:V7"/>
    <mergeCell ref="O10:V10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O19:V19"/>
    <mergeCell ref="O18:V18"/>
    <mergeCell ref="O14:T14"/>
    <mergeCell ref="R15:T15"/>
    <mergeCell ref="W23:W25"/>
    <mergeCell ref="L5:U5"/>
    <mergeCell ref="P15:Q15"/>
    <mergeCell ref="S16:T16"/>
    <mergeCell ref="R23:R24"/>
    <mergeCell ref="U23:U24"/>
    <mergeCell ref="L11:M11"/>
    <mergeCell ref="V14:V16"/>
    <mergeCell ref="W13:W16"/>
    <mergeCell ref="O8:V8"/>
    <mergeCell ref="O9:V9"/>
    <mergeCell ref="S17:T17"/>
    <mergeCell ref="L13:V13"/>
    <mergeCell ref="O12:U12"/>
    <mergeCell ref="L14:L16"/>
    <mergeCell ref="M14:M16"/>
    <mergeCell ref="N14:N16"/>
    <mergeCell ref="U14:U16"/>
    <mergeCell ref="D21:D26"/>
    <mergeCell ref="A18:A29"/>
    <mergeCell ref="B19:B28"/>
    <mergeCell ref="C20:C27"/>
    <mergeCell ref="E22:E25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52</v>
      </c>
    </row>
    <row r="2" spans="1:20" ht="22.5">
      <c r="F2" s="979" t="s">
        <v>461</v>
      </c>
      <c r="G2" s="980"/>
      <c r="H2" s="981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36" t="s">
        <v>431</v>
      </c>
      <c r="G4" s="936"/>
      <c r="H4" s="936"/>
      <c r="I4" s="982" t="s">
        <v>432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83</v>
      </c>
      <c r="G5" s="433" t="s">
        <v>434</v>
      </c>
      <c r="H5" s="415" t="s">
        <v>425</v>
      </c>
      <c r="I5" s="98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84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462</v>
      </c>
      <c r="H7" s="865" t="str">
        <f>IF(dateCh="","",dateCh)</f>
        <v>05.05.2022</v>
      </c>
      <c r="I7" s="265" t="s">
        <v>463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3">
        <v>1</v>
      </c>
      <c r="B8" s="292"/>
      <c r="C8" s="292"/>
      <c r="D8" s="292"/>
      <c r="F8" s="430" t="str">
        <f>"2." &amp;mergeValue(A8)</f>
        <v>2.1</v>
      </c>
      <c r="G8" s="512" t="s">
        <v>464</v>
      </c>
      <c r="H8" s="414" t="str">
        <f>IF('Перечень тарифов'!R21="","наименование отсутствует","" &amp; 'Перечень тарифов'!R21 &amp; "")</f>
        <v>наименование отсутствует</v>
      </c>
      <c r="I8" s="265" t="s">
        <v>552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3"/>
      <c r="B9" s="292"/>
      <c r="C9" s="292"/>
      <c r="D9" s="292"/>
      <c r="F9" s="430" t="str">
        <f>"3." &amp;mergeValue(A9)</f>
        <v>3.1</v>
      </c>
      <c r="G9" s="512" t="s">
        <v>465</v>
      </c>
      <c r="H9" s="414" t="str">
        <f>IF('Перечень тарифов'!F21="","наименование отсутствует","" &amp; 'Перечень тарифов'!F21 &amp; "")</f>
        <v>Горячее водоснабжение</v>
      </c>
      <c r="I9" s="265" t="s">
        <v>550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3"/>
      <c r="B10" s="292"/>
      <c r="C10" s="292"/>
      <c r="D10" s="292"/>
      <c r="F10" s="430" t="str">
        <f>"4."&amp;mergeValue(A10)</f>
        <v>4.1</v>
      </c>
      <c r="G10" s="512" t="s">
        <v>466</v>
      </c>
      <c r="H10" s="415" t="s">
        <v>435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3"/>
      <c r="B11" s="983">
        <v>1</v>
      </c>
      <c r="C11" s="440"/>
      <c r="D11" s="440"/>
      <c r="F11" s="430" t="str">
        <f>"4."&amp;mergeValue(A11) &amp;"."&amp;mergeValue(B11)</f>
        <v>4.1.1</v>
      </c>
      <c r="G11" s="421" t="s">
        <v>554</v>
      </c>
      <c r="H11" s="414" t="str">
        <f>IF(region_name="","",region_name)</f>
        <v>Ульяновская область</v>
      </c>
      <c r="I11" s="265" t="s">
        <v>469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3"/>
      <c r="B12" s="983"/>
      <c r="C12" s="983">
        <v>1</v>
      </c>
      <c r="D12" s="440"/>
      <c r="F12" s="430" t="str">
        <f>"4."&amp;mergeValue(A12) &amp;"."&amp;mergeValue(B12)&amp;"."&amp;mergeValue(C12)</f>
        <v>4.1.1.1</v>
      </c>
      <c r="G12" s="437" t="s">
        <v>467</v>
      </c>
      <c r="H12" s="414" t="str">
        <f>IF(Территории!H13="","","" &amp; Территории!H13 &amp; "")</f>
        <v>город Димитровград</v>
      </c>
      <c r="I12" s="265" t="s">
        <v>470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56.25">
      <c r="A13" s="983"/>
      <c r="B13" s="983"/>
      <c r="C13" s="983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468</v>
      </c>
      <c r="H13" s="414" t="str">
        <f>IF(Территории!R14="","","" &amp; Территории!R14 &amp; "")</f>
        <v>город Димитровград (73705000)</v>
      </c>
      <c r="I13" s="887" t="s">
        <v>553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423" customFormat="1" ht="3" customHeight="1">
      <c r="A14" s="425"/>
      <c r="B14" s="425"/>
      <c r="C14" s="425"/>
      <c r="D14" s="425"/>
      <c r="F14" s="441"/>
      <c r="G14" s="442"/>
      <c r="H14" s="443"/>
      <c r="I14" s="444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</row>
    <row r="15" spans="1:20" s="423" customFormat="1" ht="15" customHeight="1">
      <c r="A15" s="425"/>
      <c r="B15" s="425"/>
      <c r="C15" s="425"/>
      <c r="D15" s="425"/>
      <c r="F15" s="422"/>
      <c r="G15" s="978" t="s">
        <v>555</v>
      </c>
      <c r="H15" s="978"/>
      <c r="I15" s="31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BD31"/>
  <sheetViews>
    <sheetView showGridLines="0" topLeftCell="M12" zoomScaleNormal="100" workbookViewId="0">
      <selection activeCell="AD39" sqref="AD39"/>
    </sheetView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9" width="3.7109375" style="93" customWidth="1"/>
    <col min="10" max="11" width="3.7109375" style="84" customWidth="1"/>
    <col min="12" max="12" width="12.7109375" style="34" customWidth="1"/>
    <col min="13" max="13" width="47.42578125" style="34" customWidth="1"/>
    <col min="14" max="14" width="1.42578125" style="34" hidden="1" customWidth="1"/>
    <col min="15" max="15" width="1.7109375" style="600" hidden="1" customWidth="1"/>
    <col min="16" max="16" width="20.7109375" style="600" customWidth="1"/>
    <col min="17" max="18" width="23.7109375" style="600" customWidth="1"/>
    <col min="19" max="23" width="23.7109375" style="600" hidden="1" customWidth="1"/>
    <col min="24" max="24" width="1.7109375" style="600" hidden="1" customWidth="1"/>
    <col min="25" max="25" width="11.7109375" style="600" customWidth="1"/>
    <col min="26" max="26" width="3.7109375" style="600" customWidth="1"/>
    <col min="27" max="27" width="11.7109375" style="600" customWidth="1"/>
    <col min="28" max="28" width="8.5703125" style="600" customWidth="1"/>
    <col min="29" max="29" width="1.7109375" style="823" hidden="1" customWidth="1"/>
    <col min="30" max="30" width="20.7109375" style="823" customWidth="1"/>
    <col min="31" max="32" width="23.7109375" style="823" customWidth="1"/>
    <col min="33" max="37" width="23.7109375" style="823" hidden="1" customWidth="1"/>
    <col min="38" max="38" width="1.7109375" style="823" hidden="1" customWidth="1"/>
    <col min="39" max="39" width="11.7109375" style="823" customWidth="1"/>
    <col min="40" max="40" width="3.7109375" style="823" customWidth="1"/>
    <col min="41" max="41" width="11.7109375" style="823" customWidth="1"/>
    <col min="42" max="42" width="8.5703125" style="823" hidden="1" customWidth="1"/>
    <col min="43" max="43" width="4.7109375" style="600" customWidth="1"/>
    <col min="44" max="44" width="115.7109375" style="600" customWidth="1"/>
    <col min="45" max="46" width="10.5703125" style="636"/>
    <col min="47" max="47" width="11.140625" style="636" customWidth="1"/>
    <col min="48" max="51" width="10.5703125" style="636"/>
    <col min="52" max="56" width="10.5703125" style="276"/>
    <col min="57" max="16384" width="10.5703125" style="34"/>
  </cols>
  <sheetData>
    <row r="1" spans="7:56" ht="14.25" hidden="1" customHeight="1">
      <c r="R1" s="633"/>
      <c r="S1" s="633"/>
      <c r="T1" s="633"/>
      <c r="U1" s="633"/>
      <c r="V1" s="633"/>
      <c r="W1" s="633"/>
      <c r="X1" s="633"/>
      <c r="Y1" s="633"/>
      <c r="AF1" s="633"/>
      <c r="AG1" s="633"/>
      <c r="AH1" s="633"/>
      <c r="AI1" s="633"/>
      <c r="AJ1" s="633"/>
      <c r="AK1" s="633"/>
      <c r="AL1" s="633"/>
      <c r="AM1" s="633"/>
    </row>
    <row r="2" spans="7:56" ht="14.25" hidden="1" customHeight="1">
      <c r="AB2" s="633"/>
      <c r="AP2" s="633"/>
    </row>
    <row r="3" spans="7:56" ht="14.25" hidden="1" customHeight="1"/>
    <row r="4" spans="7:56" ht="3" customHeight="1">
      <c r="J4" s="83"/>
      <c r="K4" s="83"/>
      <c r="L4" s="35"/>
      <c r="M4" s="35"/>
      <c r="N4" s="35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</row>
    <row r="5" spans="7:56" ht="26.1" customHeight="1">
      <c r="J5" s="83"/>
      <c r="K5" s="83"/>
      <c r="L5" s="979" t="s">
        <v>623</v>
      </c>
      <c r="M5" s="980"/>
      <c r="N5" s="980"/>
      <c r="O5" s="980"/>
      <c r="P5" s="980"/>
      <c r="Q5" s="980"/>
      <c r="R5" s="980"/>
      <c r="S5" s="980"/>
      <c r="T5" s="980"/>
      <c r="U5" s="980"/>
      <c r="V5" s="980"/>
      <c r="W5" s="980"/>
      <c r="X5" s="980"/>
      <c r="Y5" s="980"/>
      <c r="Z5" s="980"/>
      <c r="AA5" s="980"/>
      <c r="AB5" s="981"/>
      <c r="AC5" s="908"/>
      <c r="AD5" s="908"/>
      <c r="AE5" s="908"/>
      <c r="AF5" s="908"/>
      <c r="AG5" s="908"/>
      <c r="AH5" s="908"/>
      <c r="AI5" s="908"/>
      <c r="AJ5" s="908"/>
      <c r="AK5" s="908"/>
      <c r="AL5" s="908"/>
      <c r="AM5" s="908"/>
      <c r="AN5" s="908"/>
      <c r="AO5" s="908"/>
      <c r="AP5" s="908"/>
      <c r="BD5" s="34"/>
    </row>
    <row r="6" spans="7:56" ht="3" customHeight="1">
      <c r="J6" s="83"/>
      <c r="K6" s="83"/>
      <c r="L6" s="35"/>
      <c r="M6" s="35"/>
      <c r="N6" s="35"/>
      <c r="O6" s="602"/>
      <c r="P6" s="602"/>
      <c r="Q6" s="602"/>
      <c r="R6" s="602"/>
      <c r="S6" s="602"/>
      <c r="T6" s="602"/>
      <c r="U6" s="602"/>
      <c r="V6" s="602"/>
      <c r="W6" s="602"/>
      <c r="X6" s="602"/>
      <c r="Y6" s="602"/>
      <c r="Z6" s="602"/>
      <c r="AA6" s="602"/>
      <c r="AB6" s="602"/>
      <c r="AC6" s="748"/>
      <c r="AD6" s="748"/>
      <c r="AE6" s="748"/>
      <c r="AF6" s="748"/>
      <c r="AG6" s="748"/>
      <c r="AH6" s="748"/>
      <c r="AI6" s="748"/>
      <c r="AJ6" s="748"/>
      <c r="AK6" s="748"/>
      <c r="AL6" s="748"/>
      <c r="AM6" s="748"/>
      <c r="AN6" s="748"/>
      <c r="AO6" s="748"/>
      <c r="AP6" s="748"/>
      <c r="BD6" s="34"/>
    </row>
    <row r="7" spans="7:56" s="820" customFormat="1" ht="6" hidden="1">
      <c r="G7" s="842"/>
      <c r="H7" s="842"/>
      <c r="L7" s="819"/>
      <c r="M7" s="730"/>
      <c r="N7" s="729"/>
      <c r="O7" s="729"/>
      <c r="P7" s="1039"/>
      <c r="Q7" s="1039"/>
      <c r="R7" s="1039"/>
      <c r="S7" s="1039"/>
      <c r="T7" s="1039"/>
      <c r="U7" s="1039"/>
      <c r="V7" s="1039"/>
      <c r="W7" s="1039"/>
      <c r="X7" s="1039"/>
      <c r="Y7" s="1039"/>
      <c r="Z7" s="1039"/>
      <c r="AA7" s="1039"/>
      <c r="AB7" s="1039"/>
      <c r="AC7" s="1039"/>
      <c r="AD7" s="1039"/>
      <c r="AE7" s="1039"/>
      <c r="AF7" s="1039"/>
      <c r="AG7" s="1039"/>
      <c r="AH7" s="1039"/>
      <c r="AI7" s="1039"/>
      <c r="AJ7" s="1039"/>
      <c r="AK7" s="1039"/>
      <c r="AL7" s="1039"/>
      <c r="AM7" s="1039"/>
      <c r="AN7" s="1039"/>
      <c r="AO7" s="1039"/>
      <c r="AP7" s="1039"/>
      <c r="AQ7" s="1039"/>
      <c r="AR7" s="816"/>
      <c r="AS7" s="817"/>
      <c r="AT7" s="817"/>
      <c r="AU7" s="817"/>
      <c r="AV7" s="817"/>
      <c r="AW7" s="817"/>
      <c r="AX7" s="817"/>
      <c r="AY7" s="817"/>
      <c r="AZ7" s="817"/>
      <c r="BA7" s="817"/>
      <c r="BB7" s="817"/>
      <c r="BC7" s="817"/>
    </row>
    <row r="8" spans="7:56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32"/>
      <c r="O8" s="432"/>
      <c r="P8" s="1036" t="str">
        <f>IF(datePr_ch="",IF(datePr="","",datePr),datePr_ch)</f>
        <v>27.04.2022</v>
      </c>
      <c r="Q8" s="1037"/>
      <c r="R8" s="1037"/>
      <c r="S8" s="1037"/>
      <c r="T8" s="1037"/>
      <c r="U8" s="1037"/>
      <c r="V8" s="1037"/>
      <c r="W8" s="1037"/>
      <c r="X8" s="1037"/>
      <c r="Y8" s="1037"/>
      <c r="Z8" s="1037"/>
      <c r="AA8" s="1037"/>
      <c r="AB8" s="1037"/>
      <c r="AC8" s="1037"/>
      <c r="AD8" s="1037"/>
      <c r="AE8" s="1037"/>
      <c r="AF8" s="1037"/>
      <c r="AG8" s="1037"/>
      <c r="AH8" s="1037"/>
      <c r="AI8" s="1037"/>
      <c r="AJ8" s="1037"/>
      <c r="AK8" s="1037"/>
      <c r="AL8" s="1037"/>
      <c r="AM8" s="1037"/>
      <c r="AN8" s="1037"/>
      <c r="AO8" s="1037"/>
      <c r="AP8" s="1037"/>
      <c r="AQ8" s="1038"/>
      <c r="AR8" s="877"/>
      <c r="AS8" s="425"/>
      <c r="AT8" s="425"/>
      <c r="AU8" s="425"/>
      <c r="AV8" s="425"/>
      <c r="AW8" s="425"/>
      <c r="AX8" s="425"/>
      <c r="AY8" s="425"/>
      <c r="AZ8" s="425"/>
      <c r="BA8" s="425"/>
      <c r="BB8" s="425"/>
      <c r="BC8" s="425"/>
    </row>
    <row r="9" spans="7:56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32"/>
      <c r="O9" s="432"/>
      <c r="P9" s="1036" t="str">
        <f>IF(numberPr_ch="",IF(numberPr="","",numberPr),numberPr_ch)</f>
        <v>699</v>
      </c>
      <c r="Q9" s="1037"/>
      <c r="R9" s="1037"/>
      <c r="S9" s="1037"/>
      <c r="T9" s="1037"/>
      <c r="U9" s="1037"/>
      <c r="V9" s="1037"/>
      <c r="W9" s="1037"/>
      <c r="X9" s="1037"/>
      <c r="Y9" s="1037"/>
      <c r="Z9" s="1037"/>
      <c r="AA9" s="1037"/>
      <c r="AB9" s="1037"/>
      <c r="AC9" s="1037"/>
      <c r="AD9" s="1037"/>
      <c r="AE9" s="1037"/>
      <c r="AF9" s="1037"/>
      <c r="AG9" s="1037"/>
      <c r="AH9" s="1037"/>
      <c r="AI9" s="1037"/>
      <c r="AJ9" s="1037"/>
      <c r="AK9" s="1037"/>
      <c r="AL9" s="1037"/>
      <c r="AM9" s="1037"/>
      <c r="AN9" s="1037"/>
      <c r="AO9" s="1037"/>
      <c r="AP9" s="1037"/>
      <c r="AQ9" s="1038"/>
      <c r="AR9" s="877"/>
      <c r="AS9" s="425"/>
      <c r="AT9" s="425"/>
      <c r="AU9" s="425"/>
      <c r="AV9" s="425"/>
      <c r="AW9" s="425"/>
      <c r="AX9" s="425"/>
      <c r="AY9" s="425"/>
      <c r="AZ9" s="425"/>
      <c r="BA9" s="425"/>
      <c r="BB9" s="425"/>
      <c r="BC9" s="425"/>
    </row>
    <row r="10" spans="7:56" s="820" customFormat="1" ht="6" hidden="1">
      <c r="G10" s="842"/>
      <c r="H10" s="842"/>
      <c r="L10" s="819"/>
      <c r="M10" s="730"/>
      <c r="N10" s="729"/>
      <c r="O10" s="729"/>
      <c r="P10" s="1039"/>
      <c r="Q10" s="1039"/>
      <c r="R10" s="1039"/>
      <c r="S10" s="1039"/>
      <c r="T10" s="1039"/>
      <c r="U10" s="1039"/>
      <c r="V10" s="1039"/>
      <c r="W10" s="1039"/>
      <c r="X10" s="1039"/>
      <c r="Y10" s="1039"/>
      <c r="Z10" s="1039"/>
      <c r="AA10" s="1039"/>
      <c r="AB10" s="1039"/>
      <c r="AC10" s="1039"/>
      <c r="AD10" s="1039"/>
      <c r="AE10" s="1039"/>
      <c r="AF10" s="1039"/>
      <c r="AG10" s="1039"/>
      <c r="AH10" s="1039"/>
      <c r="AI10" s="1039"/>
      <c r="AJ10" s="1039"/>
      <c r="AK10" s="1039"/>
      <c r="AL10" s="1039"/>
      <c r="AM10" s="1039"/>
      <c r="AN10" s="1039"/>
      <c r="AO10" s="1039"/>
      <c r="AP10" s="1039"/>
      <c r="AQ10" s="1039"/>
      <c r="AR10" s="816"/>
      <c r="AS10" s="817"/>
      <c r="AT10" s="817"/>
      <c r="AU10" s="817"/>
      <c r="AV10" s="817"/>
      <c r="AW10" s="817"/>
      <c r="AX10" s="817"/>
      <c r="AY10" s="817"/>
      <c r="AZ10" s="817"/>
      <c r="BA10" s="817"/>
      <c r="BB10" s="817"/>
      <c r="BC10" s="817"/>
    </row>
    <row r="11" spans="7:56" s="237" customFormat="1" ht="18" hidden="1" customHeight="1">
      <c r="G11" s="236"/>
      <c r="H11" s="236"/>
      <c r="L11" s="1021"/>
      <c r="M11" s="1021"/>
      <c r="N11" s="202"/>
      <c r="O11" s="632"/>
      <c r="P11" s="632"/>
      <c r="Q11" s="632"/>
      <c r="R11" s="632"/>
      <c r="S11" s="632"/>
      <c r="T11" s="632"/>
      <c r="U11" s="632"/>
      <c r="V11" s="632"/>
      <c r="W11" s="632"/>
      <c r="X11" s="632"/>
      <c r="Y11" s="632"/>
      <c r="Z11" s="632"/>
      <c r="AA11" s="632"/>
      <c r="AB11" s="640" t="s">
        <v>358</v>
      </c>
      <c r="AC11" s="765"/>
      <c r="AD11" s="765"/>
      <c r="AE11" s="765"/>
      <c r="AF11" s="765"/>
      <c r="AG11" s="765"/>
      <c r="AH11" s="765"/>
      <c r="AI11" s="765"/>
      <c r="AJ11" s="765"/>
      <c r="AK11" s="765"/>
      <c r="AL11" s="765"/>
      <c r="AM11" s="765"/>
      <c r="AN11" s="765"/>
      <c r="AO11" s="765"/>
      <c r="AP11" s="640" t="s">
        <v>358</v>
      </c>
      <c r="AQ11" s="627"/>
      <c r="AR11" s="627"/>
      <c r="AS11" s="642"/>
      <c r="AT11" s="642"/>
      <c r="AU11" s="642"/>
      <c r="AV11" s="642"/>
      <c r="AW11" s="642"/>
      <c r="AX11" s="642"/>
      <c r="AY11" s="642"/>
      <c r="AZ11" s="292"/>
      <c r="BA11" s="292"/>
      <c r="BB11" s="292"/>
      <c r="BC11" s="292"/>
      <c r="BD11" s="292"/>
    </row>
    <row r="12" spans="7:56" s="237" customFormat="1">
      <c r="G12" s="236"/>
      <c r="H12" s="236"/>
      <c r="L12" s="202"/>
      <c r="M12" s="202"/>
      <c r="N12" s="202"/>
      <c r="O12" s="1024"/>
      <c r="P12" s="1024"/>
      <c r="Q12" s="1024"/>
      <c r="R12" s="1024"/>
      <c r="S12" s="1024"/>
      <c r="T12" s="1024"/>
      <c r="U12" s="1024"/>
      <c r="V12" s="1024"/>
      <c r="W12" s="1024"/>
      <c r="X12" s="1024"/>
      <c r="Y12" s="1024"/>
      <c r="Z12" s="1024"/>
      <c r="AA12" s="1024"/>
      <c r="AB12" s="1024"/>
      <c r="AC12" s="1024" t="s">
        <v>1208</v>
      </c>
      <c r="AD12" s="1024"/>
      <c r="AE12" s="1024"/>
      <c r="AF12" s="1024"/>
      <c r="AG12" s="1024"/>
      <c r="AH12" s="1024"/>
      <c r="AI12" s="1024"/>
      <c r="AJ12" s="1024"/>
      <c r="AK12" s="1024"/>
      <c r="AL12" s="1024"/>
      <c r="AM12" s="1024"/>
      <c r="AN12" s="1024"/>
      <c r="AO12" s="1024"/>
      <c r="AP12" s="1024"/>
      <c r="AQ12" s="627"/>
      <c r="AR12" s="627"/>
      <c r="AS12" s="642"/>
      <c r="AT12" s="642"/>
      <c r="AU12" s="642"/>
      <c r="AV12" s="642"/>
      <c r="AW12" s="642"/>
      <c r="AX12" s="642"/>
      <c r="AY12" s="642"/>
      <c r="AZ12" s="292"/>
      <c r="BA12" s="292"/>
      <c r="BB12" s="292"/>
      <c r="BC12" s="292"/>
    </row>
    <row r="13" spans="7:56" ht="15" customHeight="1">
      <c r="J13" s="83"/>
      <c r="K13" s="83"/>
      <c r="L13" s="936" t="s">
        <v>431</v>
      </c>
      <c r="M13" s="936"/>
      <c r="N13" s="936"/>
      <c r="O13" s="936"/>
      <c r="P13" s="936"/>
      <c r="Q13" s="936"/>
      <c r="R13" s="936"/>
      <c r="S13" s="936"/>
      <c r="T13" s="936"/>
      <c r="U13" s="936"/>
      <c r="V13" s="936"/>
      <c r="W13" s="936"/>
      <c r="X13" s="936"/>
      <c r="Y13" s="936"/>
      <c r="Z13" s="936"/>
      <c r="AA13" s="936"/>
      <c r="AB13" s="936"/>
      <c r="AC13" s="936"/>
      <c r="AD13" s="936"/>
      <c r="AE13" s="936"/>
      <c r="AF13" s="936"/>
      <c r="AG13" s="936"/>
      <c r="AH13" s="936"/>
      <c r="AI13" s="936"/>
      <c r="AJ13" s="936"/>
      <c r="AK13" s="936"/>
      <c r="AL13" s="936"/>
      <c r="AM13" s="936"/>
      <c r="AN13" s="936"/>
      <c r="AO13" s="936"/>
      <c r="AP13" s="936"/>
      <c r="AQ13" s="936"/>
      <c r="AR13" s="936" t="s">
        <v>432</v>
      </c>
      <c r="BD13" s="34"/>
    </row>
    <row r="14" spans="7:56" ht="15" customHeight="1">
      <c r="J14" s="83"/>
      <c r="K14" s="83"/>
      <c r="L14" s="936" t="s">
        <v>83</v>
      </c>
      <c r="M14" s="936" t="s">
        <v>384</v>
      </c>
      <c r="N14" s="936"/>
      <c r="O14" s="1033" t="s">
        <v>440</v>
      </c>
      <c r="P14" s="1033"/>
      <c r="Q14" s="1033"/>
      <c r="R14" s="1033"/>
      <c r="S14" s="1033"/>
      <c r="T14" s="1033"/>
      <c r="U14" s="1033"/>
      <c r="V14" s="1033"/>
      <c r="W14" s="1033"/>
      <c r="X14" s="1033"/>
      <c r="Y14" s="1033"/>
      <c r="Z14" s="1033"/>
      <c r="AA14" s="1033"/>
      <c r="AB14" s="936" t="s">
        <v>320</v>
      </c>
      <c r="AC14" s="1033" t="s">
        <v>440</v>
      </c>
      <c r="AD14" s="1033"/>
      <c r="AE14" s="1033"/>
      <c r="AF14" s="1033"/>
      <c r="AG14" s="1033"/>
      <c r="AH14" s="1033"/>
      <c r="AI14" s="1033"/>
      <c r="AJ14" s="1033"/>
      <c r="AK14" s="1033"/>
      <c r="AL14" s="1033"/>
      <c r="AM14" s="1033"/>
      <c r="AN14" s="1033"/>
      <c r="AO14" s="1033"/>
      <c r="AP14" s="936" t="s">
        <v>320</v>
      </c>
      <c r="AQ14" s="1022" t="s">
        <v>259</v>
      </c>
      <c r="AR14" s="936"/>
      <c r="BD14" s="34"/>
    </row>
    <row r="15" spans="7:56" ht="14.25" customHeight="1">
      <c r="J15" s="83"/>
      <c r="K15" s="83"/>
      <c r="L15" s="936"/>
      <c r="M15" s="936"/>
      <c r="N15" s="936"/>
      <c r="O15" s="626"/>
      <c r="P15" s="666" t="s">
        <v>441</v>
      </c>
      <c r="Q15" s="1017" t="s">
        <v>578</v>
      </c>
      <c r="R15" s="1017"/>
      <c r="S15" s="1017" t="s">
        <v>569</v>
      </c>
      <c r="T15" s="1017"/>
      <c r="U15" s="1040" t="s">
        <v>575</v>
      </c>
      <c r="V15" s="1041"/>
      <c r="W15" s="1041"/>
      <c r="X15" s="397"/>
      <c r="Y15" s="967" t="s">
        <v>442</v>
      </c>
      <c r="Z15" s="967"/>
      <c r="AA15" s="967"/>
      <c r="AB15" s="936"/>
      <c r="AC15" s="884"/>
      <c r="AD15" s="884" t="s">
        <v>441</v>
      </c>
      <c r="AE15" s="1017" t="s">
        <v>578</v>
      </c>
      <c r="AF15" s="1017"/>
      <c r="AG15" s="1017" t="s">
        <v>569</v>
      </c>
      <c r="AH15" s="1017"/>
      <c r="AI15" s="1040" t="s">
        <v>575</v>
      </c>
      <c r="AJ15" s="1041"/>
      <c r="AK15" s="1041"/>
      <c r="AL15" s="397"/>
      <c r="AM15" s="967" t="s">
        <v>442</v>
      </c>
      <c r="AN15" s="967"/>
      <c r="AO15" s="967"/>
      <c r="AP15" s="936"/>
      <c r="AQ15" s="1022"/>
      <c r="AR15" s="936"/>
      <c r="BD15" s="34"/>
    </row>
    <row r="16" spans="7:56" ht="50.1" customHeight="1">
      <c r="J16" s="83"/>
      <c r="K16" s="83"/>
      <c r="L16" s="936"/>
      <c r="M16" s="936"/>
      <c r="N16" s="936"/>
      <c r="O16" s="572"/>
      <c r="P16" s="667" t="s">
        <v>443</v>
      </c>
      <c r="Q16" s="397" t="s">
        <v>699</v>
      </c>
      <c r="R16" s="397" t="s">
        <v>574</v>
      </c>
      <c r="S16" s="397" t="s">
        <v>570</v>
      </c>
      <c r="T16" s="397" t="s">
        <v>571</v>
      </c>
      <c r="U16" s="397" t="s">
        <v>572</v>
      </c>
      <c r="V16" s="397" t="s">
        <v>573</v>
      </c>
      <c r="W16" s="397" t="s">
        <v>574</v>
      </c>
      <c r="X16" s="397"/>
      <c r="Y16" s="573" t="s">
        <v>258</v>
      </c>
      <c r="Z16" s="1018" t="s">
        <v>257</v>
      </c>
      <c r="AA16" s="1018"/>
      <c r="AB16" s="936"/>
      <c r="AC16" s="888"/>
      <c r="AD16" s="888" t="s">
        <v>443</v>
      </c>
      <c r="AE16" s="397" t="s">
        <v>699</v>
      </c>
      <c r="AF16" s="397" t="s">
        <v>574</v>
      </c>
      <c r="AG16" s="397" t="s">
        <v>570</v>
      </c>
      <c r="AH16" s="397" t="s">
        <v>571</v>
      </c>
      <c r="AI16" s="397" t="s">
        <v>572</v>
      </c>
      <c r="AJ16" s="397" t="s">
        <v>573</v>
      </c>
      <c r="AK16" s="397" t="s">
        <v>574</v>
      </c>
      <c r="AL16" s="397"/>
      <c r="AM16" s="889" t="s">
        <v>258</v>
      </c>
      <c r="AN16" s="1018" t="s">
        <v>257</v>
      </c>
      <c r="AO16" s="1018"/>
      <c r="AP16" s="936"/>
      <c r="AQ16" s="1022"/>
      <c r="AR16" s="936"/>
      <c r="BD16" s="34"/>
    </row>
    <row r="17" spans="1:56" ht="12" customHeight="1">
      <c r="J17" s="83"/>
      <c r="K17" s="232">
        <v>1</v>
      </c>
      <c r="L17" s="663" t="s">
        <v>84</v>
      </c>
      <c r="M17" s="663" t="s">
        <v>50</v>
      </c>
      <c r="N17" s="698" t="str">
        <f ca="1">OFFSET(N17,0,-1)</f>
        <v>2</v>
      </c>
      <c r="O17" s="698" t="str">
        <f ca="1">OFFSET(O17,0,-1)</f>
        <v>2</v>
      </c>
      <c r="P17" s="668">
        <f t="shared" ref="P17:Z17" ca="1" si="0">OFFSET(P17,0,-1)+1</f>
        <v>3</v>
      </c>
      <c r="Q17" s="664">
        <f t="shared" ca="1" si="0"/>
        <v>4</v>
      </c>
      <c r="R17" s="664">
        <f t="shared" ca="1" si="0"/>
        <v>5</v>
      </c>
      <c r="S17" s="664">
        <f t="shared" ca="1" si="0"/>
        <v>6</v>
      </c>
      <c r="T17" s="664">
        <f t="shared" ca="1" si="0"/>
        <v>7</v>
      </c>
      <c r="U17" s="664">
        <f t="shared" ca="1" si="0"/>
        <v>8</v>
      </c>
      <c r="V17" s="664">
        <f t="shared" ca="1" si="0"/>
        <v>9</v>
      </c>
      <c r="W17" s="668">
        <f t="shared" ca="1" si="0"/>
        <v>10</v>
      </c>
      <c r="X17" s="698">
        <f ca="1">OFFSET(X17,0,-1)</f>
        <v>10</v>
      </c>
      <c r="Y17" s="664">
        <f t="shared" ca="1" si="0"/>
        <v>11</v>
      </c>
      <c r="Z17" s="1035">
        <f t="shared" ca="1" si="0"/>
        <v>12</v>
      </c>
      <c r="AA17" s="1035"/>
      <c r="AB17" s="664">
        <f ca="1">OFFSET(AB17,0,-2)+1</f>
        <v>13</v>
      </c>
      <c r="AC17" s="698">
        <f ca="1">OFFSET(AC17,0,-1)</f>
        <v>13</v>
      </c>
      <c r="AD17" s="893">
        <f t="shared" ref="AD17:AN17" ca="1" si="1">OFFSET(AD17,0,-1)+1</f>
        <v>14</v>
      </c>
      <c r="AE17" s="893">
        <f t="shared" ca="1" si="1"/>
        <v>15</v>
      </c>
      <c r="AF17" s="893">
        <f t="shared" ca="1" si="1"/>
        <v>16</v>
      </c>
      <c r="AG17" s="893">
        <f t="shared" ca="1" si="1"/>
        <v>17</v>
      </c>
      <c r="AH17" s="893">
        <f t="shared" ca="1" si="1"/>
        <v>18</v>
      </c>
      <c r="AI17" s="893">
        <f t="shared" ca="1" si="1"/>
        <v>19</v>
      </c>
      <c r="AJ17" s="893">
        <f t="shared" ca="1" si="1"/>
        <v>20</v>
      </c>
      <c r="AK17" s="893">
        <f t="shared" ca="1" si="1"/>
        <v>21</v>
      </c>
      <c r="AL17" s="698">
        <f ca="1">OFFSET(AL17,0,-1)</f>
        <v>21</v>
      </c>
      <c r="AM17" s="893">
        <f t="shared" ca="1" si="1"/>
        <v>22</v>
      </c>
      <c r="AN17" s="1035">
        <f t="shared" ca="1" si="1"/>
        <v>23</v>
      </c>
      <c r="AO17" s="1035"/>
      <c r="AP17" s="893">
        <f ca="1">OFFSET(AP17,0,-2)+1</f>
        <v>24</v>
      </c>
      <c r="AQ17" s="665">
        <f ca="1">OFFSET(AQ17,0,-1)</f>
        <v>24</v>
      </c>
      <c r="AR17" s="664">
        <f ca="1">OFFSET(AR17,0,-1)+1</f>
        <v>25</v>
      </c>
    </row>
    <row r="18" spans="1:56" ht="22.5" hidden="1">
      <c r="A18" s="1015">
        <v>1</v>
      </c>
      <c r="B18" s="646"/>
      <c r="C18" s="646"/>
      <c r="D18" s="646"/>
      <c r="E18" s="647"/>
      <c r="F18" s="647"/>
      <c r="G18" s="648"/>
      <c r="H18" s="648"/>
      <c r="I18" s="645"/>
      <c r="J18" s="617"/>
      <c r="K18" s="617"/>
      <c r="L18" s="662">
        <f>mergeValue(A18)</f>
        <v>1</v>
      </c>
      <c r="M18" s="588" t="s">
        <v>21</v>
      </c>
      <c r="N18" s="630"/>
      <c r="O18" s="1027" t="str">
        <f>IF('Перечень тарифов'!J21="","","" &amp; 'Перечень тарифов'!J21 &amp; "")</f>
        <v/>
      </c>
      <c r="P18" s="1027"/>
      <c r="Q18" s="1027"/>
      <c r="R18" s="1027"/>
      <c r="S18" s="1027"/>
      <c r="T18" s="1027"/>
      <c r="U18" s="1027"/>
      <c r="V18" s="1027"/>
      <c r="W18" s="1027"/>
      <c r="X18" s="1027"/>
      <c r="Y18" s="1027"/>
      <c r="Z18" s="1027"/>
      <c r="AA18" s="1027"/>
      <c r="AB18" s="1027"/>
      <c r="AC18" s="1027"/>
      <c r="AD18" s="1027"/>
      <c r="AE18" s="1027"/>
      <c r="AF18" s="1027"/>
      <c r="AG18" s="1027"/>
      <c r="AH18" s="1027"/>
      <c r="AI18" s="1027"/>
      <c r="AJ18" s="1027"/>
      <c r="AK18" s="1027"/>
      <c r="AL18" s="1027"/>
      <c r="AM18" s="1027"/>
      <c r="AN18" s="1027"/>
      <c r="AO18" s="1027"/>
      <c r="AP18" s="1027"/>
      <c r="AQ18" s="1027"/>
      <c r="AR18" s="509" t="s">
        <v>449</v>
      </c>
    </row>
    <row r="19" spans="1:56" hidden="1">
      <c r="A19" s="1015"/>
      <c r="B19" s="1015">
        <v>1</v>
      </c>
      <c r="C19" s="646"/>
      <c r="D19" s="646"/>
      <c r="E19" s="649"/>
      <c r="F19" s="648"/>
      <c r="G19" s="648"/>
      <c r="H19" s="648"/>
      <c r="I19" s="623"/>
      <c r="J19" s="618"/>
      <c r="K19" s="600"/>
      <c r="L19" s="662" t="str">
        <f>mergeValue(A19) &amp;"."&amp; mergeValue(B19)</f>
        <v>1.1</v>
      </c>
      <c r="M19" s="607"/>
      <c r="N19" s="630"/>
      <c r="O19" s="1027"/>
      <c r="P19" s="1027"/>
      <c r="Q19" s="1027"/>
      <c r="R19" s="1027"/>
      <c r="S19" s="1027"/>
      <c r="T19" s="1027"/>
      <c r="U19" s="1027"/>
      <c r="V19" s="1027"/>
      <c r="W19" s="1027"/>
      <c r="X19" s="1027"/>
      <c r="Y19" s="1027"/>
      <c r="Z19" s="1027"/>
      <c r="AA19" s="1027"/>
      <c r="AB19" s="1027"/>
      <c r="AC19" s="1027"/>
      <c r="AD19" s="1027"/>
      <c r="AE19" s="1027"/>
      <c r="AF19" s="1027"/>
      <c r="AG19" s="1027"/>
      <c r="AH19" s="1027"/>
      <c r="AI19" s="1027"/>
      <c r="AJ19" s="1027"/>
      <c r="AK19" s="1027"/>
      <c r="AL19" s="1027"/>
      <c r="AM19" s="1027"/>
      <c r="AN19" s="1027"/>
      <c r="AO19" s="1027"/>
      <c r="AP19" s="1027"/>
      <c r="AQ19" s="1027"/>
      <c r="AR19" s="509"/>
    </row>
    <row r="20" spans="1:56" hidden="1">
      <c r="A20" s="1015"/>
      <c r="B20" s="1015"/>
      <c r="C20" s="1015">
        <v>1</v>
      </c>
      <c r="D20" s="646"/>
      <c r="E20" s="649"/>
      <c r="F20" s="648"/>
      <c r="G20" s="648"/>
      <c r="H20" s="648"/>
      <c r="I20" s="655"/>
      <c r="J20" s="618"/>
      <c r="K20" s="604"/>
      <c r="L20" s="662" t="str">
        <f>mergeValue(A20) &amp;"."&amp; mergeValue(B20)&amp;"."&amp; mergeValue(C20)</f>
        <v>1.1.1</v>
      </c>
      <c r="M20" s="608"/>
      <c r="N20" s="630"/>
      <c r="O20" s="1027"/>
      <c r="P20" s="1027"/>
      <c r="Q20" s="1027"/>
      <c r="R20" s="1027"/>
      <c r="S20" s="1027"/>
      <c r="T20" s="1027"/>
      <c r="U20" s="1027"/>
      <c r="V20" s="1027"/>
      <c r="W20" s="1027"/>
      <c r="X20" s="1027"/>
      <c r="Y20" s="1027"/>
      <c r="Z20" s="1027"/>
      <c r="AA20" s="1027"/>
      <c r="AB20" s="1027"/>
      <c r="AC20" s="1027"/>
      <c r="AD20" s="1027"/>
      <c r="AE20" s="1027"/>
      <c r="AF20" s="1027"/>
      <c r="AG20" s="1027"/>
      <c r="AH20" s="1027"/>
      <c r="AI20" s="1027"/>
      <c r="AJ20" s="1027"/>
      <c r="AK20" s="1027"/>
      <c r="AL20" s="1027"/>
      <c r="AM20" s="1027"/>
      <c r="AN20" s="1027"/>
      <c r="AO20" s="1027"/>
      <c r="AP20" s="1027"/>
      <c r="AQ20" s="1027"/>
      <c r="AR20" s="509"/>
      <c r="AV20" s="641"/>
    </row>
    <row r="21" spans="1:56" ht="33.75">
      <c r="A21" s="1015"/>
      <c r="B21" s="1015"/>
      <c r="C21" s="1015"/>
      <c r="D21" s="1015">
        <v>1</v>
      </c>
      <c r="E21" s="649"/>
      <c r="F21" s="648"/>
      <c r="G21" s="648"/>
      <c r="H21" s="1024"/>
      <c r="I21" s="618"/>
      <c r="J21" s="618"/>
      <c r="K21" s="604"/>
      <c r="L21" s="662" t="str">
        <f>mergeValue(A21) &amp;"."&amp; mergeValue(B21)&amp;"."&amp; mergeValue(C21)&amp;"."&amp; mergeValue(D21)</f>
        <v>1.1.1.1</v>
      </c>
      <c r="M21" s="609" t="s">
        <v>385</v>
      </c>
      <c r="N21" s="630"/>
      <c r="O21" s="1026"/>
      <c r="P21" s="1026"/>
      <c r="Q21" s="1026"/>
      <c r="R21" s="1026"/>
      <c r="S21" s="1026"/>
      <c r="T21" s="1026"/>
      <c r="U21" s="1026"/>
      <c r="V21" s="1026"/>
      <c r="W21" s="1026"/>
      <c r="X21" s="1026"/>
      <c r="Y21" s="1026"/>
      <c r="Z21" s="1026"/>
      <c r="AA21" s="1026"/>
      <c r="AB21" s="1026"/>
      <c r="AC21" s="1026"/>
      <c r="AD21" s="1026"/>
      <c r="AE21" s="1026"/>
      <c r="AF21" s="1026"/>
      <c r="AG21" s="1026"/>
      <c r="AH21" s="1026"/>
      <c r="AI21" s="1026"/>
      <c r="AJ21" s="1026"/>
      <c r="AK21" s="1026"/>
      <c r="AL21" s="1026"/>
      <c r="AM21" s="1026"/>
      <c r="AN21" s="1026"/>
      <c r="AO21" s="1026"/>
      <c r="AP21" s="1026"/>
      <c r="AQ21" s="1026"/>
      <c r="AR21" s="509" t="s">
        <v>576</v>
      </c>
      <c r="AV21" s="641"/>
    </row>
    <row r="22" spans="1:56" ht="33.75">
      <c r="A22" s="1015"/>
      <c r="B22" s="1015"/>
      <c r="C22" s="1015"/>
      <c r="D22" s="1015"/>
      <c r="E22" s="1016" t="s">
        <v>84</v>
      </c>
      <c r="F22" s="646"/>
      <c r="G22" s="648"/>
      <c r="H22" s="1024"/>
      <c r="I22" s="1024"/>
      <c r="J22" s="718"/>
      <c r="K22" s="604"/>
      <c r="L22" s="662" t="str">
        <f>mergeValue(A22) &amp;"."&amp; mergeValue(B22)&amp;"."&amp; mergeValue(C22)&amp;"."&amp; mergeValue(D22)&amp;"."&amp; mergeValue(E22)</f>
        <v>1.1.1.1.1</v>
      </c>
      <c r="M22" s="613" t="s">
        <v>10</v>
      </c>
      <c r="N22" s="631"/>
      <c r="O22" s="1029" t="s">
        <v>707</v>
      </c>
      <c r="P22" s="1029"/>
      <c r="Q22" s="1029"/>
      <c r="R22" s="1029"/>
      <c r="S22" s="1029"/>
      <c r="T22" s="1029"/>
      <c r="U22" s="1029"/>
      <c r="V22" s="1029"/>
      <c r="W22" s="1029"/>
      <c r="X22" s="1029"/>
      <c r="Y22" s="1029"/>
      <c r="Z22" s="1029"/>
      <c r="AA22" s="1029"/>
      <c r="AB22" s="1029"/>
      <c r="AC22" s="1029"/>
      <c r="AD22" s="1029"/>
      <c r="AE22" s="1029"/>
      <c r="AF22" s="1029"/>
      <c r="AG22" s="1029"/>
      <c r="AH22" s="1029"/>
      <c r="AI22" s="1029"/>
      <c r="AJ22" s="1029"/>
      <c r="AK22" s="1029"/>
      <c r="AL22" s="1029"/>
      <c r="AM22" s="1029"/>
      <c r="AN22" s="1029"/>
      <c r="AO22" s="1029"/>
      <c r="AP22" s="1029"/>
      <c r="AQ22" s="1029"/>
      <c r="AR22" s="509" t="s">
        <v>451</v>
      </c>
      <c r="AT22" s="641" t="str">
        <f>strCheckUnique(AU22:AU27)</f>
        <v/>
      </c>
      <c r="AV22" s="641"/>
    </row>
    <row r="23" spans="1:56" ht="39.950000000000003" customHeight="1">
      <c r="A23" s="1015"/>
      <c r="B23" s="1015"/>
      <c r="C23" s="1015"/>
      <c r="D23" s="1015"/>
      <c r="E23" s="1016"/>
      <c r="F23" s="1015">
        <v>1</v>
      </c>
      <c r="G23" s="646"/>
      <c r="H23" s="1024"/>
      <c r="I23" s="1024"/>
      <c r="J23" s="1024"/>
      <c r="K23" s="655"/>
      <c r="L23" s="662" t="str">
        <f>mergeValue(A23) &amp;"."&amp; mergeValue(B23)&amp;"."&amp; mergeValue(C23)&amp;"."&amp; mergeValue(D23)&amp;"."&amp; mergeValue(E23)&amp;"."&amp; mergeValue(F23)</f>
        <v>1.1.1.1.1.1</v>
      </c>
      <c r="M23" s="724"/>
      <c r="N23" s="1031"/>
      <c r="O23" s="620"/>
      <c r="P23" s="620"/>
      <c r="Q23" s="620"/>
      <c r="R23" s="620"/>
      <c r="S23" s="620"/>
      <c r="T23" s="620"/>
      <c r="U23" s="620"/>
      <c r="V23" s="620"/>
      <c r="W23" s="691"/>
      <c r="X23" s="620"/>
      <c r="Y23" s="1019" t="s">
        <v>1049</v>
      </c>
      <c r="Z23" s="1034" t="s">
        <v>75</v>
      </c>
      <c r="AA23" s="1019" t="s">
        <v>1216</v>
      </c>
      <c r="AB23" s="1034" t="s">
        <v>75</v>
      </c>
      <c r="AC23" s="691"/>
      <c r="AD23" s="691"/>
      <c r="AE23" s="691"/>
      <c r="AF23" s="691"/>
      <c r="AG23" s="691"/>
      <c r="AH23" s="691"/>
      <c r="AI23" s="691"/>
      <c r="AJ23" s="691"/>
      <c r="AK23" s="691"/>
      <c r="AL23" s="691"/>
      <c r="AM23" s="1019" t="s">
        <v>1218</v>
      </c>
      <c r="AN23" s="1034" t="s">
        <v>75</v>
      </c>
      <c r="AO23" s="1019" t="s">
        <v>1050</v>
      </c>
      <c r="AP23" s="1034" t="s">
        <v>76</v>
      </c>
      <c r="AQ23" s="629"/>
      <c r="AR23" s="987" t="s">
        <v>630</v>
      </c>
      <c r="AS23" s="636" t="str">
        <f>strCheckDate(O25:AQ25)</f>
        <v/>
      </c>
      <c r="AU23" s="641" t="str">
        <f>IF(M23="","",M23 )</f>
        <v/>
      </c>
      <c r="AV23" s="641"/>
      <c r="AW23" s="641"/>
      <c r="AX23" s="641"/>
    </row>
    <row r="24" spans="1:56" s="600" customFormat="1" ht="39.950000000000003" customHeight="1">
      <c r="A24" s="1015"/>
      <c r="B24" s="1015"/>
      <c r="C24" s="1015"/>
      <c r="D24" s="1015"/>
      <c r="E24" s="1016"/>
      <c r="F24" s="1015"/>
      <c r="G24" s="646">
        <v>1</v>
      </c>
      <c r="H24" s="1024"/>
      <c r="I24" s="1024"/>
      <c r="J24" s="1024"/>
      <c r="K24" s="655"/>
      <c r="L24" s="662" t="str">
        <f>mergeValue(A24) &amp;"."&amp; mergeValue(B24)&amp;"."&amp; mergeValue(C24)&amp;"."&amp; mergeValue(D24)&amp;"."&amp; mergeValue(E24)&amp;"."&amp; mergeValue(F24)&amp;"."&amp; mergeValue(G24)</f>
        <v>1.1.1.1.1.1.1</v>
      </c>
      <c r="M24" s="595" t="s">
        <v>1217</v>
      </c>
      <c r="N24" s="1031"/>
      <c r="O24" s="620"/>
      <c r="P24" s="904">
        <v>0</v>
      </c>
      <c r="Q24" s="904">
        <v>42.61</v>
      </c>
      <c r="R24" s="904">
        <v>1681.12</v>
      </c>
      <c r="S24" s="620"/>
      <c r="T24" s="620"/>
      <c r="U24" s="620"/>
      <c r="V24" s="620"/>
      <c r="W24" s="691"/>
      <c r="X24" s="620"/>
      <c r="Y24" s="1019"/>
      <c r="Z24" s="1034"/>
      <c r="AA24" s="1019"/>
      <c r="AB24" s="1034"/>
      <c r="AC24" s="691"/>
      <c r="AD24" s="904">
        <v>0</v>
      </c>
      <c r="AE24" s="904">
        <v>44.75</v>
      </c>
      <c r="AF24" s="904">
        <v>2928.23</v>
      </c>
      <c r="AG24" s="691"/>
      <c r="AH24" s="691"/>
      <c r="AI24" s="691"/>
      <c r="AJ24" s="691"/>
      <c r="AK24" s="691"/>
      <c r="AL24" s="691"/>
      <c r="AM24" s="1019"/>
      <c r="AN24" s="1034"/>
      <c r="AO24" s="1019"/>
      <c r="AP24" s="1034"/>
      <c r="AQ24" s="629"/>
      <c r="AR24" s="988"/>
      <c r="AS24" s="636"/>
      <c r="AT24" s="636"/>
      <c r="AU24" s="641"/>
      <c r="AV24" s="641"/>
      <c r="AW24" s="641"/>
      <c r="AX24" s="641"/>
      <c r="AY24" s="636"/>
      <c r="AZ24" s="636"/>
      <c r="BA24" s="636"/>
      <c r="BB24" s="636"/>
      <c r="BC24" s="636"/>
      <c r="BD24" s="636"/>
    </row>
    <row r="25" spans="1:56" ht="39.950000000000003" hidden="1" customHeight="1">
      <c r="A25" s="1015"/>
      <c r="B25" s="1015"/>
      <c r="C25" s="1015"/>
      <c r="D25" s="1015"/>
      <c r="E25" s="1016"/>
      <c r="F25" s="1015"/>
      <c r="G25" s="646"/>
      <c r="H25" s="1024"/>
      <c r="I25" s="1024"/>
      <c r="J25" s="1024"/>
      <c r="K25" s="655"/>
      <c r="L25" s="612"/>
      <c r="M25" s="661"/>
      <c r="N25" s="1031"/>
      <c r="O25" s="637"/>
      <c r="P25" s="637"/>
      <c r="Q25" s="634"/>
      <c r="R25" s="635" t="str">
        <f>Y23 &amp; "-" &amp; AA23</f>
        <v>01.01.2023-30.06.2023</v>
      </c>
      <c r="S25" s="635"/>
      <c r="T25" s="635"/>
      <c r="U25" s="635"/>
      <c r="V25" s="635"/>
      <c r="W25" s="703"/>
      <c r="X25" s="635"/>
      <c r="Y25" s="1019"/>
      <c r="Z25" s="1034"/>
      <c r="AA25" s="1028"/>
      <c r="AB25" s="1034"/>
      <c r="AC25" s="705"/>
      <c r="AD25" s="705"/>
      <c r="AE25" s="702"/>
      <c r="AF25" s="703" t="str">
        <f>AM23 &amp; "-" &amp; AO23</f>
        <v>01.07.2023-31.12.2023</v>
      </c>
      <c r="AG25" s="703"/>
      <c r="AH25" s="703"/>
      <c r="AI25" s="703"/>
      <c r="AJ25" s="703"/>
      <c r="AK25" s="703"/>
      <c r="AL25" s="703"/>
      <c r="AM25" s="1019"/>
      <c r="AN25" s="1034"/>
      <c r="AO25" s="1028"/>
      <c r="AP25" s="1034"/>
      <c r="AQ25" s="629"/>
      <c r="AR25" s="988"/>
      <c r="AV25" s="641"/>
    </row>
    <row r="26" spans="1:56" s="600" customFormat="1" ht="15" customHeight="1">
      <c r="A26" s="1015"/>
      <c r="B26" s="1015"/>
      <c r="C26" s="1015"/>
      <c r="D26" s="1015"/>
      <c r="E26" s="1016"/>
      <c r="F26" s="1015"/>
      <c r="G26" s="646"/>
      <c r="H26" s="1024"/>
      <c r="I26" s="1024"/>
      <c r="J26" s="1024"/>
      <c r="K26" s="655"/>
      <c r="L26" s="605"/>
      <c r="M26" s="615" t="s">
        <v>42</v>
      </c>
      <c r="N26" s="621"/>
      <c r="O26" s="606"/>
      <c r="P26" s="606"/>
      <c r="Q26" s="606"/>
      <c r="R26" s="606"/>
      <c r="S26" s="606"/>
      <c r="T26" s="606"/>
      <c r="U26" s="606"/>
      <c r="V26" s="606"/>
      <c r="W26" s="676"/>
      <c r="X26" s="606"/>
      <c r="Y26" s="628"/>
      <c r="Z26" s="622"/>
      <c r="AA26" s="622"/>
      <c r="AB26" s="622"/>
      <c r="AC26" s="676"/>
      <c r="AD26" s="676"/>
      <c r="AE26" s="676"/>
      <c r="AF26" s="676"/>
      <c r="AG26" s="676"/>
      <c r="AH26" s="676"/>
      <c r="AI26" s="676"/>
      <c r="AJ26" s="676"/>
      <c r="AK26" s="676"/>
      <c r="AL26" s="676"/>
      <c r="AM26" s="697"/>
      <c r="AN26" s="844"/>
      <c r="AO26" s="844"/>
      <c r="AP26" s="844"/>
      <c r="AQ26" s="619"/>
      <c r="AR26" s="988"/>
      <c r="AS26" s="636"/>
      <c r="AT26" s="636"/>
      <c r="AU26" s="636"/>
      <c r="AV26" s="641"/>
      <c r="AW26" s="636"/>
      <c r="AX26" s="636"/>
      <c r="AY26" s="636"/>
      <c r="AZ26" s="636"/>
      <c r="BA26" s="636"/>
      <c r="BB26" s="636"/>
      <c r="BC26" s="636"/>
      <c r="BD26" s="636"/>
    </row>
    <row r="27" spans="1:56" customFormat="1" ht="15" customHeight="1">
      <c r="A27" s="1015"/>
      <c r="B27" s="1015"/>
      <c r="C27" s="1015"/>
      <c r="D27" s="1015"/>
      <c r="E27" s="1016"/>
      <c r="F27" s="650"/>
      <c r="G27" s="648"/>
      <c r="H27" s="1024"/>
      <c r="I27" s="1024"/>
      <c r="J27" s="718"/>
      <c r="K27" s="624"/>
      <c r="L27" s="605"/>
      <c r="M27" s="614" t="s">
        <v>386</v>
      </c>
      <c r="N27" s="621"/>
      <c r="O27" s="606"/>
      <c r="P27" s="606"/>
      <c r="Q27" s="606"/>
      <c r="R27" s="606"/>
      <c r="S27" s="606"/>
      <c r="T27" s="606"/>
      <c r="U27" s="606"/>
      <c r="V27" s="606"/>
      <c r="W27" s="676"/>
      <c r="X27" s="606"/>
      <c r="Y27" s="628"/>
      <c r="Z27" s="622"/>
      <c r="AA27" s="622"/>
      <c r="AB27" s="622"/>
      <c r="AC27" s="676"/>
      <c r="AD27" s="676"/>
      <c r="AE27" s="676"/>
      <c r="AF27" s="676"/>
      <c r="AG27" s="676"/>
      <c r="AH27" s="676"/>
      <c r="AI27" s="676"/>
      <c r="AJ27" s="676"/>
      <c r="AK27" s="676"/>
      <c r="AL27" s="676"/>
      <c r="AM27" s="697"/>
      <c r="AN27" s="844"/>
      <c r="AO27" s="844"/>
      <c r="AP27" s="844"/>
      <c r="AQ27" s="619"/>
      <c r="AR27" s="989"/>
      <c r="AS27" s="638"/>
      <c r="AT27" s="638"/>
      <c r="AU27" s="638"/>
      <c r="AV27" s="641"/>
      <c r="AW27" s="638"/>
      <c r="AX27" s="636"/>
      <c r="AY27" s="636"/>
      <c r="AZ27" s="280"/>
      <c r="BA27" s="280"/>
      <c r="BB27" s="280"/>
      <c r="BC27" s="280"/>
      <c r="BD27" s="280"/>
    </row>
    <row r="28" spans="1:56" customFormat="1">
      <c r="A28" s="1015"/>
      <c r="B28" s="1015"/>
      <c r="C28" s="1015"/>
      <c r="D28" s="1015"/>
      <c r="E28" s="649"/>
      <c r="F28" s="650"/>
      <c r="G28" s="648"/>
      <c r="H28" s="1024"/>
      <c r="I28" s="603"/>
      <c r="J28" s="603"/>
      <c r="K28" s="624"/>
      <c r="L28" s="659"/>
      <c r="M28" s="255" t="s">
        <v>13</v>
      </c>
      <c r="N28" s="660"/>
      <c r="O28" s="658"/>
      <c r="P28" s="658"/>
      <c r="Q28" s="658"/>
      <c r="R28" s="658"/>
      <c r="S28" s="658"/>
      <c r="T28" s="658"/>
      <c r="U28" s="658"/>
      <c r="V28" s="658"/>
      <c r="W28" s="696"/>
      <c r="X28" s="658"/>
      <c r="Y28" s="657"/>
      <c r="Z28" s="154"/>
      <c r="AA28" s="154"/>
      <c r="AB28" s="660"/>
      <c r="AC28" s="696"/>
      <c r="AD28" s="696"/>
      <c r="AE28" s="696"/>
      <c r="AF28" s="696"/>
      <c r="AG28" s="696"/>
      <c r="AH28" s="696"/>
      <c r="AI28" s="696"/>
      <c r="AJ28" s="696"/>
      <c r="AK28" s="696"/>
      <c r="AL28" s="696"/>
      <c r="AM28" s="657"/>
      <c r="AN28" s="154"/>
      <c r="AO28" s="154"/>
      <c r="AP28" s="660"/>
      <c r="AQ28" s="154"/>
      <c r="AR28" s="182"/>
      <c r="AS28" s="638"/>
      <c r="AT28" s="638"/>
      <c r="AU28" s="638"/>
      <c r="AV28" s="638"/>
      <c r="AW28" s="638"/>
      <c r="AX28" s="638"/>
      <c r="AY28" s="638"/>
      <c r="AZ28" s="280"/>
      <c r="BA28" s="280"/>
      <c r="BB28" s="280"/>
      <c r="BC28" s="280"/>
      <c r="BD28" s="280"/>
    </row>
    <row r="29" spans="1:56" customFormat="1">
      <c r="A29" s="1015"/>
      <c r="B29" s="1015"/>
      <c r="C29" s="1015"/>
      <c r="D29" s="651"/>
      <c r="E29" s="651"/>
      <c r="F29" s="652"/>
      <c r="G29" s="651"/>
      <c r="H29" s="648"/>
      <c r="I29" s="624"/>
      <c r="J29" s="603"/>
      <c r="K29" s="617"/>
      <c r="L29" s="109"/>
      <c r="M29" s="159" t="s">
        <v>387</v>
      </c>
      <c r="N29" s="158"/>
      <c r="O29" s="606"/>
      <c r="P29" s="606"/>
      <c r="Q29" s="606"/>
      <c r="R29" s="606"/>
      <c r="S29" s="606"/>
      <c r="T29" s="606"/>
      <c r="U29" s="606"/>
      <c r="V29" s="606"/>
      <c r="W29" s="676"/>
      <c r="X29" s="606"/>
      <c r="Y29" s="628"/>
      <c r="Z29" s="622"/>
      <c r="AA29" s="622"/>
      <c r="AB29" s="621"/>
      <c r="AC29" s="676"/>
      <c r="AD29" s="676"/>
      <c r="AE29" s="676"/>
      <c r="AF29" s="676"/>
      <c r="AG29" s="676"/>
      <c r="AH29" s="676"/>
      <c r="AI29" s="676"/>
      <c r="AJ29" s="676"/>
      <c r="AK29" s="676"/>
      <c r="AL29" s="676"/>
      <c r="AM29" s="697"/>
      <c r="AN29" s="844"/>
      <c r="AO29" s="844"/>
      <c r="AP29" s="692"/>
      <c r="AQ29" s="622"/>
      <c r="AR29" s="619"/>
      <c r="AS29" s="638"/>
      <c r="AT29" s="638"/>
      <c r="AU29" s="638"/>
      <c r="AV29" s="638"/>
      <c r="AW29" s="638"/>
      <c r="AX29" s="638"/>
      <c r="AY29" s="638"/>
      <c r="AZ29" s="280"/>
      <c r="BA29" s="280"/>
      <c r="BB29" s="280"/>
      <c r="BC29" s="280"/>
      <c r="BD29" s="280"/>
    </row>
    <row r="30" spans="1:56" ht="3" customHeight="1">
      <c r="BD30" s="34"/>
    </row>
    <row r="31" spans="1:56" ht="48.95" customHeight="1">
      <c r="L31" s="580">
        <v>1</v>
      </c>
      <c r="M31" s="978" t="s">
        <v>701</v>
      </c>
      <c r="N31" s="978"/>
      <c r="O31" s="978"/>
      <c r="P31" s="978"/>
      <c r="Q31" s="978"/>
      <c r="R31" s="978"/>
      <c r="S31" s="978"/>
      <c r="T31" s="978"/>
      <c r="U31" s="978"/>
      <c r="V31" s="978"/>
      <c r="W31" s="978"/>
      <c r="X31" s="978"/>
      <c r="Y31" s="978"/>
      <c r="Z31" s="978"/>
      <c r="AA31" s="978"/>
      <c r="AB31" s="978"/>
      <c r="AC31" s="978"/>
      <c r="AD31" s="978"/>
      <c r="AE31" s="978"/>
      <c r="AF31" s="978"/>
      <c r="AG31" s="978"/>
      <c r="AH31" s="978"/>
      <c r="AI31" s="978"/>
      <c r="AJ31" s="978"/>
      <c r="AK31" s="978"/>
      <c r="AL31" s="978"/>
      <c r="AM31" s="978"/>
      <c r="AN31" s="978"/>
      <c r="AO31" s="978"/>
      <c r="AP31" s="978"/>
      <c r="AQ31" s="978"/>
      <c r="BD31" s="34"/>
    </row>
  </sheetData>
  <sheetProtection password="FA9C" sheet="1" objects="1" scenarios="1" formatColumns="0" formatRows="0"/>
  <dataConsolidate leftLabels="1"/>
  <mergeCells count="55">
    <mergeCell ref="M31:AQ31"/>
    <mergeCell ref="L5:AB5"/>
    <mergeCell ref="L14:L16"/>
    <mergeCell ref="M14:M16"/>
    <mergeCell ref="L11:M11"/>
    <mergeCell ref="AB14:AB16"/>
    <mergeCell ref="O22:AQ22"/>
    <mergeCell ref="L13:AQ13"/>
    <mergeCell ref="N14:N16"/>
    <mergeCell ref="Z16:AA16"/>
    <mergeCell ref="O21:AQ21"/>
    <mergeCell ref="Z17:AA17"/>
    <mergeCell ref="Q15:R15"/>
    <mergeCell ref="S15:T15"/>
    <mergeCell ref="U15:W15"/>
    <mergeCell ref="P7:AQ7"/>
    <mergeCell ref="J23:J26"/>
    <mergeCell ref="P8:AQ8"/>
    <mergeCell ref="P9:AQ9"/>
    <mergeCell ref="P10:AQ10"/>
    <mergeCell ref="AR13:AR16"/>
    <mergeCell ref="O19:AQ19"/>
    <mergeCell ref="AQ14:AQ16"/>
    <mergeCell ref="O12:AB12"/>
    <mergeCell ref="O14:AA14"/>
    <mergeCell ref="Y15:AA15"/>
    <mergeCell ref="AC12:AP12"/>
    <mergeCell ref="AC14:AO14"/>
    <mergeCell ref="AP14:AP16"/>
    <mergeCell ref="AE15:AF15"/>
    <mergeCell ref="AG15:AH15"/>
    <mergeCell ref="AI15:AK15"/>
    <mergeCell ref="A18:A29"/>
    <mergeCell ref="B19:B29"/>
    <mergeCell ref="C20:C29"/>
    <mergeCell ref="D21:D28"/>
    <mergeCell ref="AR23:AR27"/>
    <mergeCell ref="Y23:Y25"/>
    <mergeCell ref="Z23:Z25"/>
    <mergeCell ref="AA23:AA25"/>
    <mergeCell ref="N23:N25"/>
    <mergeCell ref="AB23:AB25"/>
    <mergeCell ref="O20:AQ20"/>
    <mergeCell ref="E22:E27"/>
    <mergeCell ref="O18:AQ18"/>
    <mergeCell ref="H21:H28"/>
    <mergeCell ref="I22:I27"/>
    <mergeCell ref="F23:F26"/>
    <mergeCell ref="AP23:AP25"/>
    <mergeCell ref="AM15:AO15"/>
    <mergeCell ref="AN16:AO16"/>
    <mergeCell ref="AN17:AO17"/>
    <mergeCell ref="AM23:AM25"/>
    <mergeCell ref="AN23:AN25"/>
    <mergeCell ref="AO23:AO25"/>
  </mergeCells>
  <phoneticPr fontId="8" type="noConversion"/>
  <dataValidations count="9">
    <dataValidation type="textLength" operator="lessThanOrEqual" allowBlank="1" showInputMessage="1" showErrorMessage="1" errorTitle="Ошибка" error="Допускается ввод не более 900 символов!" sqref="AR7:AR10 O21:AQ21">
      <formula1>900</formula1>
    </dataValidation>
    <dataValidation allowBlank="1" promptTitle="checkPeriodRange" sqref="R25:X25 AF25:AL25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:P22 AC22:AD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:Y24 AA23:AA25 AM23:AM24 AO23:AO25"/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24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Z23:Z25 AB23:AB25 AN23:AN25 AP23:AP25"/>
    <dataValidation allowBlank="1" sqref="Z26:Z29 AN26:AN29"/>
    <dataValidation type="decimal" allowBlank="1" showErrorMessage="1" errorTitle="Ошибка" error="Допускается ввод только действительных чисел!" sqref="P24:R24 AD24:AF24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194</v>
      </c>
    </row>
    <row r="2" spans="1:20" ht="22.5">
      <c r="F2" s="979" t="s">
        <v>461</v>
      </c>
      <c r="G2" s="980"/>
      <c r="H2" s="981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36" t="s">
        <v>431</v>
      </c>
      <c r="G4" s="936"/>
      <c r="H4" s="936"/>
      <c r="I4" s="982" t="s">
        <v>432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83</v>
      </c>
      <c r="G5" s="433" t="s">
        <v>434</v>
      </c>
      <c r="H5" s="415" t="s">
        <v>425</v>
      </c>
      <c r="I5" s="98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84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462</v>
      </c>
      <c r="H7" s="865" t="str">
        <f>IF(dateCh="","",dateCh)</f>
        <v>05.05.2022</v>
      </c>
      <c r="I7" s="265" t="s">
        <v>463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3">
        <v>1</v>
      </c>
      <c r="B8" s="292"/>
      <c r="C8" s="292"/>
      <c r="D8" s="292"/>
      <c r="F8" s="430" t="str">
        <f>"2." &amp;mergeValue(A8)</f>
        <v>2.1</v>
      </c>
      <c r="G8" s="512" t="s">
        <v>464</v>
      </c>
      <c r="H8" s="414"/>
      <c r="I8" s="265" t="s">
        <v>552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3"/>
      <c r="B9" s="292"/>
      <c r="C9" s="292"/>
      <c r="D9" s="292"/>
      <c r="F9" s="430" t="str">
        <f>"3." &amp;mergeValue(A9)</f>
        <v>3.1</v>
      </c>
      <c r="G9" s="512" t="s">
        <v>465</v>
      </c>
      <c r="H9" s="414"/>
      <c r="I9" s="265" t="s">
        <v>550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3"/>
      <c r="B10" s="292"/>
      <c r="C10" s="292"/>
      <c r="D10" s="292"/>
      <c r="F10" s="430" t="str">
        <f>"4."&amp;mergeValue(A10)</f>
        <v>4.1</v>
      </c>
      <c r="G10" s="512" t="s">
        <v>466</v>
      </c>
      <c r="H10" s="415" t="s">
        <v>435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3"/>
      <c r="B11" s="983">
        <v>1</v>
      </c>
      <c r="C11" s="440"/>
      <c r="D11" s="440"/>
      <c r="F11" s="430" t="str">
        <f>"4."&amp;mergeValue(A11) &amp;"."&amp;mergeValue(B11)</f>
        <v>4.1.1</v>
      </c>
      <c r="G11" s="421" t="s">
        <v>554</v>
      </c>
      <c r="H11" s="414" t="str">
        <f>IF(region_name="","",region_name)</f>
        <v>Ульяновская область</v>
      </c>
      <c r="I11" s="265" t="s">
        <v>469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3"/>
      <c r="B12" s="983"/>
      <c r="C12" s="983">
        <v>1</v>
      </c>
      <c r="D12" s="440"/>
      <c r="F12" s="430" t="str">
        <f>"4."&amp;mergeValue(A12) &amp;"."&amp;mergeValue(B12)&amp;"."&amp;mergeValue(C12)</f>
        <v>4.1.1.1</v>
      </c>
      <c r="G12" s="437" t="s">
        <v>467</v>
      </c>
      <c r="H12" s="414"/>
      <c r="I12" s="265" t="s">
        <v>470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3"/>
      <c r="B13" s="983"/>
      <c r="C13" s="983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468</v>
      </c>
      <c r="H13" s="414"/>
      <c r="I13" s="1014" t="s">
        <v>553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3"/>
      <c r="B14" s="983"/>
      <c r="C14" s="983"/>
      <c r="D14" s="440"/>
      <c r="F14" s="434"/>
      <c r="G14" s="159" t="s">
        <v>4</v>
      </c>
      <c r="H14" s="439"/>
      <c r="I14" s="1014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3"/>
      <c r="B15" s="983"/>
      <c r="C15" s="440"/>
      <c r="D15" s="440"/>
      <c r="F15" s="516"/>
      <c r="G15" s="257" t="s">
        <v>408</v>
      </c>
      <c r="H15" s="517"/>
      <c r="I15" s="518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3"/>
      <c r="B16" s="292"/>
      <c r="C16" s="292"/>
      <c r="D16" s="292"/>
      <c r="F16" s="434"/>
      <c r="G16" s="172" t="s">
        <v>474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473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41"/>
      <c r="G18" s="442"/>
      <c r="H18" s="443"/>
      <c r="I18" s="444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78" t="s">
        <v>555</v>
      </c>
      <c r="H19" s="978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5" width="3.7109375" style="34" customWidth="1"/>
    <col min="16" max="16" width="4.140625" style="34" customWidth="1"/>
    <col min="17" max="17" width="18.140625" style="34" customWidth="1"/>
    <col min="18" max="20" width="3.7109375" style="34" customWidth="1"/>
    <col min="21" max="21" width="12.85546875" style="34" customWidth="1"/>
    <col min="22" max="24" width="3.7109375" style="34" customWidth="1"/>
    <col min="25" max="25" width="12.85546875" style="34" customWidth="1"/>
    <col min="26" max="28" width="3.7109375" style="34" customWidth="1"/>
    <col min="29" max="29" width="12.85546875" style="34" customWidth="1"/>
    <col min="30" max="33" width="21.42578125" style="34" customWidth="1"/>
    <col min="34" max="34" width="11.7109375" style="34" customWidth="1"/>
    <col min="35" max="35" width="3.7109375" style="34" customWidth="1"/>
    <col min="36" max="36" width="11.7109375" style="34" customWidth="1"/>
    <col min="37" max="37" width="8.5703125" style="34" hidden="1" customWidth="1"/>
    <col min="38" max="38" width="4.5703125" style="34" customWidth="1"/>
    <col min="39" max="39" width="115.7109375" style="34" customWidth="1"/>
    <col min="40" max="41" width="10.5703125" style="276"/>
    <col min="42" max="42" width="13.42578125" style="276" customWidth="1"/>
    <col min="43" max="50" width="10.5703125" style="276"/>
    <col min="51" max="16384" width="10.5703125" style="34"/>
  </cols>
  <sheetData>
    <row r="1" spans="7:50" hidden="1"/>
    <row r="2" spans="7:50" hidden="1"/>
    <row r="3" spans="7:50" hidden="1"/>
    <row r="4" spans="7:50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98"/>
      <c r="AE4" s="98"/>
      <c r="AF4" s="98"/>
      <c r="AG4" s="98"/>
      <c r="AH4" s="98"/>
      <c r="AI4" s="98"/>
      <c r="AJ4" s="98"/>
      <c r="AK4" s="35"/>
    </row>
    <row r="5" spans="7:50" ht="26.1" customHeight="1">
      <c r="J5" s="83"/>
      <c r="K5" s="83"/>
      <c r="L5" s="984" t="s">
        <v>631</v>
      </c>
      <c r="M5" s="984"/>
      <c r="N5" s="984"/>
      <c r="O5" s="984"/>
      <c r="P5" s="984"/>
      <c r="Q5" s="984"/>
      <c r="R5" s="984"/>
      <c r="S5" s="984"/>
      <c r="T5" s="984"/>
      <c r="U5" s="984"/>
      <c r="V5" s="552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431"/>
      <c r="AK5" s="262"/>
    </row>
    <row r="6" spans="7:50" ht="3" customHeight="1">
      <c r="J6" s="83"/>
      <c r="K6" s="83"/>
      <c r="L6" s="35"/>
      <c r="M6" s="35"/>
      <c r="N6" s="35"/>
      <c r="O6" s="35"/>
      <c r="P6" s="35"/>
      <c r="Q6" s="35"/>
      <c r="R6" s="35"/>
      <c r="S6" s="81"/>
      <c r="T6" s="81"/>
      <c r="U6" s="81"/>
      <c r="V6" s="81"/>
      <c r="W6" s="81"/>
      <c r="X6" s="81"/>
      <c r="Y6" s="35"/>
    </row>
    <row r="7" spans="7:50" s="820" customFormat="1" ht="6" hidden="1">
      <c r="G7" s="842"/>
      <c r="H7" s="842"/>
      <c r="L7" s="819"/>
      <c r="M7" s="728"/>
      <c r="N7" s="1064"/>
      <c r="O7" s="1064"/>
      <c r="P7" s="1064"/>
      <c r="Q7" s="1064"/>
      <c r="R7" s="1064"/>
      <c r="S7" s="1064"/>
      <c r="T7" s="1064"/>
      <c r="U7" s="1064"/>
      <c r="V7" s="816"/>
      <c r="W7" s="816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/>
    </row>
    <row r="8" spans="7:50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990" t="str">
        <f>IF(datePr_ch="",IF(datePr="","",datePr),datePr_ch)</f>
        <v>27.04.2022</v>
      </c>
      <c r="O8" s="990"/>
      <c r="P8" s="990"/>
      <c r="Q8" s="990"/>
      <c r="R8" s="990"/>
      <c r="S8" s="990"/>
      <c r="T8" s="990"/>
      <c r="U8" s="990"/>
      <c r="V8" s="877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50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990" t="str">
        <f>IF(numberPr_ch="",IF(numberPr="","",numberPr),numberPr_ch)</f>
        <v>699</v>
      </c>
      <c r="O9" s="990"/>
      <c r="P9" s="990"/>
      <c r="Q9" s="990"/>
      <c r="R9" s="990"/>
      <c r="S9" s="990"/>
      <c r="T9" s="990"/>
      <c r="U9" s="990"/>
      <c r="V9" s="877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50" s="820" customFormat="1" ht="6" hidden="1">
      <c r="G10" s="842"/>
      <c r="H10" s="842"/>
      <c r="L10" s="819"/>
      <c r="M10" s="728"/>
      <c r="N10" s="1064"/>
      <c r="O10" s="1064"/>
      <c r="P10" s="1064"/>
      <c r="Q10" s="1064"/>
      <c r="R10" s="1064"/>
      <c r="S10" s="1064"/>
      <c r="T10" s="1064"/>
      <c r="U10" s="1064"/>
      <c r="V10" s="816"/>
      <c r="W10" s="816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</row>
    <row r="11" spans="7:50" s="292" customFormat="1" ht="9.75" hidden="1" customHeight="1">
      <c r="L11" s="1046"/>
      <c r="M11" s="1046"/>
      <c r="N11" s="311"/>
      <c r="O11" s="311"/>
      <c r="P11" s="311"/>
      <c r="Q11" s="311"/>
      <c r="R11" s="311"/>
      <c r="S11" s="1047"/>
      <c r="T11" s="1047"/>
      <c r="U11" s="1047"/>
      <c r="V11" s="1047"/>
      <c r="W11" s="1047"/>
      <c r="X11" s="1047"/>
      <c r="Y11" s="289"/>
      <c r="AD11" s="292" t="s">
        <v>395</v>
      </c>
      <c r="AE11" s="292" t="s">
        <v>396</v>
      </c>
      <c r="AF11" s="292" t="s">
        <v>395</v>
      </c>
      <c r="AG11" s="292" t="s">
        <v>396</v>
      </c>
    </row>
    <row r="12" spans="7:50" s="237" customFormat="1" ht="11.25" hidden="1">
      <c r="G12" s="236"/>
      <c r="H12" s="236"/>
      <c r="L12" s="1021"/>
      <c r="M12" s="1021"/>
      <c r="N12" s="202"/>
      <c r="O12" s="202"/>
      <c r="P12" s="202"/>
      <c r="Q12" s="202"/>
      <c r="R12" s="202"/>
      <c r="S12" s="1048"/>
      <c r="T12" s="1048"/>
      <c r="U12" s="1048"/>
      <c r="V12" s="1048"/>
      <c r="W12" s="1048"/>
      <c r="X12" s="1048"/>
      <c r="Y12" s="117"/>
      <c r="AK12" s="288" t="s">
        <v>358</v>
      </c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  <c r="AX12" s="292"/>
    </row>
    <row r="13" spans="7:50">
      <c r="J13" s="83"/>
      <c r="K13" s="83"/>
      <c r="L13" s="35"/>
      <c r="M13" s="35"/>
      <c r="N13" s="35"/>
      <c r="O13" s="35"/>
      <c r="P13" s="35"/>
      <c r="Q13" s="35"/>
      <c r="R13" s="35"/>
      <c r="S13" s="1042"/>
      <c r="T13" s="1042"/>
      <c r="U13" s="1042"/>
      <c r="V13" s="1042"/>
      <c r="W13" s="1042"/>
      <c r="X13" s="1042"/>
      <c r="Y13" s="386"/>
      <c r="AD13" s="1042"/>
      <c r="AE13" s="1042"/>
      <c r="AF13" s="1042"/>
      <c r="AG13" s="1042"/>
      <c r="AH13" s="1042"/>
      <c r="AI13" s="1042"/>
      <c r="AJ13" s="1042"/>
      <c r="AK13" s="1042"/>
    </row>
    <row r="14" spans="7:50">
      <c r="J14" s="83"/>
      <c r="K14" s="83"/>
      <c r="L14" s="985" t="s">
        <v>431</v>
      </c>
      <c r="M14" s="985"/>
      <c r="N14" s="985"/>
      <c r="O14" s="985"/>
      <c r="P14" s="985"/>
      <c r="Q14" s="985"/>
      <c r="R14" s="985"/>
      <c r="S14" s="985"/>
      <c r="T14" s="985"/>
      <c r="U14" s="985"/>
      <c r="V14" s="985"/>
      <c r="W14" s="985"/>
      <c r="X14" s="985"/>
      <c r="Y14" s="985"/>
      <c r="Z14" s="985"/>
      <c r="AA14" s="985"/>
      <c r="AB14" s="985"/>
      <c r="AC14" s="985"/>
      <c r="AD14" s="985"/>
      <c r="AE14" s="985"/>
      <c r="AF14" s="985"/>
      <c r="AG14" s="985"/>
      <c r="AH14" s="985"/>
      <c r="AI14" s="985"/>
      <c r="AJ14" s="985"/>
      <c r="AK14" s="985"/>
      <c r="AL14" s="985"/>
      <c r="AM14" s="936" t="s">
        <v>432</v>
      </c>
    </row>
    <row r="15" spans="7:50" ht="14.25" customHeight="1">
      <c r="J15" s="83"/>
      <c r="K15" s="83"/>
      <c r="L15" s="985" t="s">
        <v>83</v>
      </c>
      <c r="M15" s="985" t="s">
        <v>453</v>
      </c>
      <c r="N15" s="985" t="s">
        <v>391</v>
      </c>
      <c r="O15" s="985"/>
      <c r="P15" s="985"/>
      <c r="Q15" s="985"/>
      <c r="R15" s="1043" t="s">
        <v>368</v>
      </c>
      <c r="S15" s="1043"/>
      <c r="T15" s="1043"/>
      <c r="U15" s="1043"/>
      <c r="V15" s="1043" t="s">
        <v>392</v>
      </c>
      <c r="W15" s="1043"/>
      <c r="X15" s="1043"/>
      <c r="Y15" s="1043"/>
      <c r="Z15" s="1043" t="s">
        <v>371</v>
      </c>
      <c r="AA15" s="1043"/>
      <c r="AB15" s="1043"/>
      <c r="AC15" s="1043"/>
      <c r="AD15" s="1043" t="s">
        <v>440</v>
      </c>
      <c r="AE15" s="1043"/>
      <c r="AF15" s="1043"/>
      <c r="AG15" s="1043"/>
      <c r="AH15" s="1043"/>
      <c r="AI15" s="1043"/>
      <c r="AJ15" s="1043"/>
      <c r="AK15" s="985" t="s">
        <v>320</v>
      </c>
      <c r="AL15" s="1022" t="s">
        <v>259</v>
      </c>
      <c r="AM15" s="936"/>
    </row>
    <row r="16" spans="7:50" ht="26.25" customHeight="1">
      <c r="J16" s="83"/>
      <c r="K16" s="83"/>
      <c r="L16" s="985"/>
      <c r="M16" s="985"/>
      <c r="N16" s="985"/>
      <c r="O16" s="985"/>
      <c r="P16" s="985"/>
      <c r="Q16" s="985"/>
      <c r="R16" s="1043"/>
      <c r="S16" s="1043"/>
      <c r="T16" s="1043"/>
      <c r="U16" s="1043"/>
      <c r="V16" s="1043"/>
      <c r="W16" s="1043"/>
      <c r="X16" s="1043"/>
      <c r="Y16" s="1043"/>
      <c r="Z16" s="1043"/>
      <c r="AA16" s="1043"/>
      <c r="AB16" s="1043"/>
      <c r="AC16" s="1043"/>
      <c r="AD16" s="1043" t="s">
        <v>579</v>
      </c>
      <c r="AE16" s="1043"/>
      <c r="AF16" s="936" t="s">
        <v>394</v>
      </c>
      <c r="AG16" s="936"/>
      <c r="AH16" s="1045" t="s">
        <v>442</v>
      </c>
      <c r="AI16" s="1045"/>
      <c r="AJ16" s="1045"/>
      <c r="AK16" s="985"/>
      <c r="AL16" s="1022"/>
      <c r="AM16" s="936"/>
    </row>
    <row r="17" spans="1:53" ht="14.25" customHeight="1">
      <c r="J17" s="83"/>
      <c r="K17" s="83"/>
      <c r="L17" s="985"/>
      <c r="M17" s="985"/>
      <c r="N17" s="985"/>
      <c r="O17" s="985"/>
      <c r="P17" s="985"/>
      <c r="Q17" s="985"/>
      <c r="R17" s="1043"/>
      <c r="S17" s="1043"/>
      <c r="T17" s="1043"/>
      <c r="U17" s="1043"/>
      <c r="V17" s="1043"/>
      <c r="W17" s="1043"/>
      <c r="X17" s="1043"/>
      <c r="Y17" s="1043"/>
      <c r="Z17" s="1043"/>
      <c r="AA17" s="1043"/>
      <c r="AB17" s="1043"/>
      <c r="AC17" s="1043"/>
      <c r="AD17" s="383" t="s">
        <v>324</v>
      </c>
      <c r="AE17" s="383" t="s">
        <v>323</v>
      </c>
      <c r="AF17" s="383" t="s">
        <v>324</v>
      </c>
      <c r="AG17" s="383" t="s">
        <v>323</v>
      </c>
      <c r="AH17" s="103" t="s">
        <v>369</v>
      </c>
      <c r="AI17" s="1044" t="s">
        <v>370</v>
      </c>
      <c r="AJ17" s="1044"/>
      <c r="AK17" s="985"/>
      <c r="AL17" s="1022"/>
      <c r="AM17" s="936"/>
    </row>
    <row r="18" spans="1:53" ht="12" customHeight="1">
      <c r="J18" s="83"/>
      <c r="K18" s="232">
        <v>1</v>
      </c>
      <c r="L18" s="537" t="s">
        <v>84</v>
      </c>
      <c r="M18" s="537" t="s">
        <v>50</v>
      </c>
      <c r="N18" s="1023">
        <f ca="1">OFFSET(N18,0,-1)+1</f>
        <v>3</v>
      </c>
      <c r="O18" s="1023"/>
      <c r="P18" s="1023"/>
      <c r="Q18" s="1023"/>
      <c r="R18" s="1023">
        <f ca="1">OFFSET(R18,0,-4)+1</f>
        <v>4</v>
      </c>
      <c r="S18" s="1023"/>
      <c r="T18" s="1023"/>
      <c r="U18" s="1023"/>
      <c r="V18" s="1023">
        <f ca="1">OFFSET(V18,0,-4)+1</f>
        <v>5</v>
      </c>
      <c r="W18" s="1023"/>
      <c r="X18" s="1023"/>
      <c r="Y18" s="1023"/>
      <c r="Z18" s="539"/>
      <c r="AA18" s="539"/>
      <c r="AB18" s="539">
        <f ca="1">OFFSET(V18,0,0)+1</f>
        <v>6</v>
      </c>
      <c r="AC18" s="540">
        <f ca="1">AB18</f>
        <v>6</v>
      </c>
      <c r="AD18" s="538">
        <f ca="1">OFFSET(AD18,0,-1)+1</f>
        <v>7</v>
      </c>
      <c r="AE18" s="538">
        <f t="shared" ref="AE18:AJ18" ca="1" si="0">OFFSET(AE18,0,-1)+1</f>
        <v>8</v>
      </c>
      <c r="AF18" s="538">
        <f t="shared" ca="1" si="0"/>
        <v>9</v>
      </c>
      <c r="AG18" s="538">
        <f t="shared" ca="1" si="0"/>
        <v>10</v>
      </c>
      <c r="AH18" s="538">
        <f t="shared" ca="1" si="0"/>
        <v>11</v>
      </c>
      <c r="AI18" s="538">
        <f t="shared" ca="1" si="0"/>
        <v>12</v>
      </c>
      <c r="AJ18" s="538">
        <f t="shared" ca="1" si="0"/>
        <v>13</v>
      </c>
      <c r="AK18" s="538">
        <f ca="1">OFFSET(AK18,0,-1)+1</f>
        <v>14</v>
      </c>
      <c r="AL18" s="541"/>
      <c r="AM18" s="538">
        <v>15</v>
      </c>
    </row>
    <row r="19" spans="1:53" ht="22.5">
      <c r="A19" s="1049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529">
        <f>mergeValue(A19)</f>
        <v>1</v>
      </c>
      <c r="M19" s="536" t="s">
        <v>21</v>
      </c>
      <c r="N19" s="1052"/>
      <c r="O19" s="1052"/>
      <c r="P19" s="1052"/>
      <c r="Q19" s="1052"/>
      <c r="R19" s="1052"/>
      <c r="S19" s="1052"/>
      <c r="T19" s="1052"/>
      <c r="U19" s="1052"/>
      <c r="V19" s="1052"/>
      <c r="W19" s="1052"/>
      <c r="X19" s="1052"/>
      <c r="Y19" s="1052"/>
      <c r="Z19" s="1052"/>
      <c r="AA19" s="1052"/>
      <c r="AB19" s="1052"/>
      <c r="AC19" s="1052"/>
      <c r="AD19" s="1052"/>
      <c r="AE19" s="1052"/>
      <c r="AF19" s="1052"/>
      <c r="AG19" s="1052"/>
      <c r="AH19" s="1052"/>
      <c r="AI19" s="1052"/>
      <c r="AJ19" s="1052"/>
      <c r="AK19" s="1052"/>
      <c r="AL19" s="1052"/>
      <c r="AM19" s="548" t="s">
        <v>628</v>
      </c>
    </row>
    <row r="20" spans="1:53" ht="22.5">
      <c r="A20" s="1049"/>
      <c r="B20" s="1049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51"/>
      <c r="O20" s="1051"/>
      <c r="P20" s="1051"/>
      <c r="Q20" s="1051"/>
      <c r="R20" s="1051"/>
      <c r="S20" s="1051"/>
      <c r="T20" s="1051"/>
      <c r="U20" s="1051"/>
      <c r="V20" s="1051"/>
      <c r="W20" s="1051"/>
      <c r="X20" s="1051"/>
      <c r="Y20" s="1051"/>
      <c r="Z20" s="1051"/>
      <c r="AA20" s="1051"/>
      <c r="AB20" s="1051"/>
      <c r="AC20" s="1051"/>
      <c r="AD20" s="1051"/>
      <c r="AE20" s="1051"/>
      <c r="AF20" s="1051"/>
      <c r="AG20" s="1051"/>
      <c r="AH20" s="1051"/>
      <c r="AI20" s="1051"/>
      <c r="AJ20" s="1051"/>
      <c r="AK20" s="1051"/>
      <c r="AL20" s="1051"/>
      <c r="AM20" s="511" t="s">
        <v>450</v>
      </c>
    </row>
    <row r="21" spans="1:53" ht="45">
      <c r="A21" s="1049"/>
      <c r="B21" s="1049"/>
      <c r="C21" s="1049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561</v>
      </c>
      <c r="N21" s="1051"/>
      <c r="O21" s="1051"/>
      <c r="P21" s="1051"/>
      <c r="Q21" s="1051"/>
      <c r="R21" s="1051"/>
      <c r="S21" s="1051"/>
      <c r="T21" s="1051"/>
      <c r="U21" s="1051"/>
      <c r="V21" s="1051"/>
      <c r="W21" s="1051"/>
      <c r="X21" s="1051"/>
      <c r="Y21" s="1051"/>
      <c r="Z21" s="1051"/>
      <c r="AA21" s="1051"/>
      <c r="AB21" s="1051"/>
      <c r="AC21" s="1051"/>
      <c r="AD21" s="1051"/>
      <c r="AE21" s="1051"/>
      <c r="AF21" s="1051"/>
      <c r="AG21" s="1051"/>
      <c r="AH21" s="1051"/>
      <c r="AI21" s="1051"/>
      <c r="AJ21" s="1051"/>
      <c r="AK21" s="1051"/>
      <c r="AL21" s="1051"/>
      <c r="AM21" s="511" t="s">
        <v>562</v>
      </c>
    </row>
    <row r="22" spans="1:53" ht="20.100000000000001" customHeight="1">
      <c r="A22" s="1049"/>
      <c r="B22" s="1049"/>
      <c r="C22" s="1049"/>
      <c r="D22" s="1049">
        <v>1</v>
      </c>
      <c r="E22" s="276"/>
      <c r="F22" s="320"/>
      <c r="G22" s="321"/>
      <c r="H22" s="321"/>
      <c r="I22" s="1053"/>
      <c r="J22" s="1054"/>
      <c r="K22" s="1024"/>
      <c r="L22" s="1055" t="str">
        <f>mergeValue(A22) &amp;"."&amp; mergeValue(B22)&amp;"."&amp; mergeValue(C22)&amp;"."&amp; mergeValue(D22)</f>
        <v>1.1.1.1</v>
      </c>
      <c r="M22" s="1056"/>
      <c r="N22" s="1020" t="s">
        <v>75</v>
      </c>
      <c r="O22" s="1050"/>
      <c r="P22" s="1059" t="s">
        <v>84</v>
      </c>
      <c r="Q22" s="1060"/>
      <c r="R22" s="1020" t="s">
        <v>76</v>
      </c>
      <c r="S22" s="1050"/>
      <c r="T22" s="1057">
        <v>1</v>
      </c>
      <c r="U22" s="1061"/>
      <c r="V22" s="1020" t="s">
        <v>76</v>
      </c>
      <c r="W22" s="1050"/>
      <c r="X22" s="1057">
        <v>1</v>
      </c>
      <c r="Y22" s="1058"/>
      <c r="Z22" s="1020" t="s">
        <v>76</v>
      </c>
      <c r="AA22" s="186"/>
      <c r="AB22" s="110">
        <v>1</v>
      </c>
      <c r="AC22" s="389"/>
      <c r="AD22" s="856"/>
      <c r="AE22" s="856"/>
      <c r="AF22" s="856"/>
      <c r="AG22" s="856"/>
      <c r="AH22" s="858"/>
      <c r="AI22" s="530" t="s">
        <v>75</v>
      </c>
      <c r="AJ22" s="858"/>
      <c r="AK22" s="547" t="s">
        <v>76</v>
      </c>
      <c r="AL22" s="261"/>
      <c r="AM22" s="1014" t="s">
        <v>632</v>
      </c>
      <c r="AN22" s="276" t="str">
        <f>strCheckDateOnDP(V22:AL22,List06_9_DP)</f>
        <v/>
      </c>
      <c r="AO22" s="290" t="str">
        <f>IF(AND(COUNTIF(AP18:AP26,AP22)&gt;1,AP22&lt;&gt;""),"ErrUnique:HasDoubleConn","")</f>
        <v/>
      </c>
      <c r="AP22" s="290"/>
      <c r="AQ22" s="290"/>
      <c r="AR22" s="290"/>
      <c r="AS22" s="290"/>
      <c r="AT22" s="290"/>
    </row>
    <row r="23" spans="1:53" ht="20.100000000000001" customHeight="1">
      <c r="A23" s="1049"/>
      <c r="B23" s="1049"/>
      <c r="C23" s="1049"/>
      <c r="D23" s="1049"/>
      <c r="E23" s="276"/>
      <c r="F23" s="320"/>
      <c r="G23" s="321"/>
      <c r="H23" s="321"/>
      <c r="I23" s="1053"/>
      <c r="J23" s="1054"/>
      <c r="K23" s="1024"/>
      <c r="L23" s="1055"/>
      <c r="M23" s="1056"/>
      <c r="N23" s="1020"/>
      <c r="O23" s="1050"/>
      <c r="P23" s="1059"/>
      <c r="Q23" s="1060"/>
      <c r="R23" s="1020"/>
      <c r="S23" s="1050"/>
      <c r="T23" s="1057"/>
      <c r="U23" s="1062"/>
      <c r="V23" s="1020"/>
      <c r="W23" s="1050"/>
      <c r="X23" s="1057"/>
      <c r="Y23" s="1058"/>
      <c r="Z23" s="1020"/>
      <c r="AA23" s="403"/>
      <c r="AB23" s="201"/>
      <c r="AC23" s="201"/>
      <c r="AD23" s="243"/>
      <c r="AE23" s="243"/>
      <c r="AF23" s="243"/>
      <c r="AG23" s="278" t="str">
        <f>AH22 &amp; "-" &amp; AJ22</f>
        <v>-</v>
      </c>
      <c r="AH23" s="278"/>
      <c r="AI23" s="278"/>
      <c r="AJ23" s="278"/>
      <c r="AK23" s="278" t="s">
        <v>76</v>
      </c>
      <c r="AL23" s="406"/>
      <c r="AM23" s="1014"/>
      <c r="AO23" s="290"/>
      <c r="AP23" s="290"/>
      <c r="AQ23" s="290"/>
      <c r="AR23" s="290"/>
      <c r="AS23" s="290"/>
      <c r="AT23" s="290"/>
    </row>
    <row r="24" spans="1:53" ht="20.100000000000001" customHeight="1">
      <c r="A24" s="1049"/>
      <c r="B24" s="1049"/>
      <c r="C24" s="1049"/>
      <c r="D24" s="1049"/>
      <c r="E24" s="276"/>
      <c r="F24" s="320"/>
      <c r="G24" s="321"/>
      <c r="H24" s="321"/>
      <c r="I24" s="1053"/>
      <c r="J24" s="1054"/>
      <c r="K24" s="1024"/>
      <c r="L24" s="1055"/>
      <c r="M24" s="1056"/>
      <c r="N24" s="1020"/>
      <c r="O24" s="1050"/>
      <c r="P24" s="1059"/>
      <c r="Q24" s="1060"/>
      <c r="R24" s="1020"/>
      <c r="S24" s="1050"/>
      <c r="T24" s="1057"/>
      <c r="U24" s="1063"/>
      <c r="V24" s="1020"/>
      <c r="W24" s="405"/>
      <c r="X24" s="172"/>
      <c r="Y24" s="201"/>
      <c r="Z24" s="242"/>
      <c r="AA24" s="242"/>
      <c r="AB24" s="242"/>
      <c r="AC24" s="242"/>
      <c r="AD24" s="243"/>
      <c r="AE24" s="243"/>
      <c r="AF24" s="243"/>
      <c r="AG24" s="243"/>
      <c r="AH24" s="244"/>
      <c r="AI24" s="191"/>
      <c r="AJ24" s="191"/>
      <c r="AK24" s="244"/>
      <c r="AL24" s="181"/>
      <c r="AM24" s="1014"/>
      <c r="AO24" s="290"/>
      <c r="AP24" s="290"/>
      <c r="AQ24" s="290"/>
      <c r="AR24" s="290"/>
      <c r="AS24" s="290"/>
      <c r="AT24" s="290"/>
    </row>
    <row r="25" spans="1:53" ht="20.100000000000001" customHeight="1">
      <c r="A25" s="1049"/>
      <c r="B25" s="1049"/>
      <c r="C25" s="1049"/>
      <c r="D25" s="1049"/>
      <c r="E25" s="276"/>
      <c r="F25" s="320"/>
      <c r="G25" s="321"/>
      <c r="H25" s="321"/>
      <c r="I25" s="1053"/>
      <c r="J25" s="1054"/>
      <c r="K25" s="1024"/>
      <c r="L25" s="1055"/>
      <c r="M25" s="1056"/>
      <c r="N25" s="1020"/>
      <c r="O25" s="1050"/>
      <c r="P25" s="1059"/>
      <c r="Q25" s="1060"/>
      <c r="R25" s="1020"/>
      <c r="S25" s="245"/>
      <c r="T25" s="247"/>
      <c r="U25" s="246"/>
      <c r="V25" s="242"/>
      <c r="W25" s="242"/>
      <c r="X25" s="242"/>
      <c r="Y25" s="242"/>
      <c r="Z25" s="242"/>
      <c r="AA25" s="242"/>
      <c r="AB25" s="242"/>
      <c r="AC25" s="242"/>
      <c r="AD25" s="243"/>
      <c r="AE25" s="243"/>
      <c r="AF25" s="243"/>
      <c r="AG25" s="243"/>
      <c r="AH25" s="244"/>
      <c r="AI25" s="191"/>
      <c r="AJ25" s="191"/>
      <c r="AK25" s="244"/>
      <c r="AL25" s="181"/>
      <c r="AM25" s="1014"/>
      <c r="AO25" s="290"/>
      <c r="AP25" s="290"/>
      <c r="AQ25" s="290"/>
      <c r="AR25" s="290"/>
      <c r="AS25" s="290"/>
      <c r="AT25" s="290"/>
    </row>
    <row r="26" spans="1:53" customFormat="1" ht="20.100000000000001" customHeight="1">
      <c r="A26" s="1049"/>
      <c r="B26" s="1049"/>
      <c r="C26" s="1049"/>
      <c r="D26" s="1049"/>
      <c r="E26" s="322"/>
      <c r="F26" s="323"/>
      <c r="G26" s="322"/>
      <c r="H26" s="322"/>
      <c r="I26" s="1053"/>
      <c r="J26" s="1054"/>
      <c r="K26" s="1024"/>
      <c r="L26" s="1055"/>
      <c r="M26" s="1056"/>
      <c r="N26" s="1020"/>
      <c r="O26" s="404"/>
      <c r="P26" s="160"/>
      <c r="Q26" s="201" t="s">
        <v>372</v>
      </c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248"/>
      <c r="AM26" s="1014"/>
      <c r="AN26" s="280"/>
      <c r="AO26" s="280"/>
      <c r="AP26" s="291"/>
      <c r="AQ26" s="291"/>
      <c r="AR26" s="291"/>
      <c r="AS26" s="291"/>
      <c r="AT26" s="291"/>
      <c r="AU26" s="280"/>
      <c r="AV26" s="280"/>
      <c r="AW26" s="280"/>
      <c r="AX26" s="280"/>
    </row>
    <row r="27" spans="1:53" customFormat="1" ht="15" customHeight="1">
      <c r="A27" s="1049"/>
      <c r="B27" s="1049"/>
      <c r="C27" s="1049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81"/>
      <c r="AM27" s="1014"/>
      <c r="AN27" s="280"/>
      <c r="AO27" s="280"/>
      <c r="AP27" s="291"/>
      <c r="AQ27" s="291"/>
      <c r="AR27" s="291"/>
      <c r="AS27" s="291"/>
      <c r="AT27" s="291"/>
      <c r="AU27" s="280"/>
      <c r="AV27" s="280"/>
      <c r="AW27" s="280"/>
      <c r="AX27" s="280"/>
    </row>
    <row r="28" spans="1:53" customFormat="1" ht="15" customHeight="1">
      <c r="A28" s="1049"/>
      <c r="B28" s="1049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366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3"/>
      <c r="AE28" s="153"/>
      <c r="AF28" s="153"/>
      <c r="AG28" s="153"/>
      <c r="AH28" s="244"/>
      <c r="AI28" s="191"/>
      <c r="AJ28" s="190"/>
      <c r="AK28" s="158"/>
      <c r="AL28" s="191"/>
      <c r="AM28" s="181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</row>
    <row r="29" spans="1:53" customFormat="1" ht="15" customHeight="1">
      <c r="A29" s="1049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53"/>
      <c r="AE29" s="153"/>
      <c r="AF29" s="153"/>
      <c r="AG29" s="153"/>
      <c r="AH29" s="244"/>
      <c r="AI29" s="191"/>
      <c r="AJ29" s="190"/>
      <c r="AK29" s="158"/>
      <c r="AL29" s="191"/>
      <c r="AM29" s="181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292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153"/>
      <c r="AE30" s="153"/>
      <c r="AF30" s="153"/>
      <c r="AG30" s="153"/>
      <c r="AH30" s="244"/>
      <c r="AI30" s="191"/>
      <c r="AJ30" s="190"/>
      <c r="AK30" s="158"/>
      <c r="AL30" s="191"/>
      <c r="AM30" s="181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</row>
    <row r="31" spans="1:53" ht="3" customHeight="1"/>
    <row r="32" spans="1:53" ht="14.25" customHeight="1">
      <c r="L32" s="580">
        <v>1</v>
      </c>
      <c r="M32" s="207" t="s">
        <v>702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3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05"/>
      <c r="AZ33" s="205"/>
      <c r="BA33" s="205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3" hidden="1" customWidth="1"/>
    <col min="2" max="4" width="3.7109375" style="276" hidden="1" customWidth="1"/>
    <col min="5" max="5" width="3.7109375" style="84" customWidth="1"/>
    <col min="6" max="6" width="9.7109375" style="34" customWidth="1"/>
    <col min="7" max="7" width="37.7109375" style="34" customWidth="1"/>
    <col min="8" max="8" width="66.85546875" style="34" customWidth="1"/>
    <col min="9" max="9" width="115.7109375" style="34" customWidth="1"/>
    <col min="10" max="11" width="10.5703125" style="276"/>
    <col min="12" max="12" width="11.140625" style="276" customWidth="1"/>
    <col min="13" max="20" width="10.5703125" style="276"/>
    <col min="21" max="16384" width="10.5703125" style="34"/>
  </cols>
  <sheetData>
    <row r="1" spans="1:20" ht="3" customHeight="1">
      <c r="A1" s="293" t="s">
        <v>195</v>
      </c>
    </row>
    <row r="2" spans="1:20" ht="22.5">
      <c r="F2" s="979" t="s">
        <v>461</v>
      </c>
      <c r="G2" s="980"/>
      <c r="H2" s="981"/>
      <c r="I2" s="550"/>
    </row>
    <row r="3" spans="1:20" ht="3" customHeight="1"/>
    <row r="4" spans="1:20" s="237" customFormat="1" ht="11.25">
      <c r="A4" s="292"/>
      <c r="B4" s="292"/>
      <c r="C4" s="292"/>
      <c r="D4" s="292"/>
      <c r="F4" s="936" t="s">
        <v>431</v>
      </c>
      <c r="G4" s="936"/>
      <c r="H4" s="936"/>
      <c r="I4" s="982" t="s">
        <v>432</v>
      </c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</row>
    <row r="5" spans="1:20" s="237" customFormat="1" ht="11.25" customHeight="1">
      <c r="A5" s="292"/>
      <c r="B5" s="292"/>
      <c r="C5" s="292"/>
      <c r="D5" s="292"/>
      <c r="F5" s="416" t="s">
        <v>83</v>
      </c>
      <c r="G5" s="433" t="s">
        <v>434</v>
      </c>
      <c r="H5" s="415" t="s">
        <v>425</v>
      </c>
      <c r="I5" s="98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237" customFormat="1" ht="12" customHeight="1">
      <c r="A6" s="292"/>
      <c r="B6" s="292"/>
      <c r="C6" s="292"/>
      <c r="D6" s="292"/>
      <c r="F6" s="417" t="s">
        <v>84</v>
      </c>
      <c r="G6" s="419">
        <v>2</v>
      </c>
      <c r="H6" s="420">
        <v>3</v>
      </c>
      <c r="I6" s="418">
        <v>4</v>
      </c>
      <c r="J6" s="292">
        <v>4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237" customFormat="1" ht="18.75">
      <c r="A7" s="292"/>
      <c r="B7" s="292"/>
      <c r="C7" s="292"/>
      <c r="D7" s="292"/>
      <c r="F7" s="430">
        <v>1</v>
      </c>
      <c r="G7" s="512" t="s">
        <v>462</v>
      </c>
      <c r="H7" s="865" t="str">
        <f>IF(dateCh="","",dateCh)</f>
        <v>05.05.2022</v>
      </c>
      <c r="I7" s="265" t="s">
        <v>463</v>
      </c>
      <c r="J7" s="429"/>
      <c r="K7" s="292"/>
      <c r="L7" s="292"/>
      <c r="M7" s="292"/>
      <c r="N7" s="292"/>
      <c r="O7" s="292"/>
      <c r="P7" s="292"/>
      <c r="Q7" s="292"/>
      <c r="R7" s="292"/>
      <c r="S7" s="292"/>
      <c r="T7" s="292"/>
    </row>
    <row r="8" spans="1:20" s="237" customFormat="1" ht="45">
      <c r="A8" s="983">
        <v>1</v>
      </c>
      <c r="B8" s="292"/>
      <c r="C8" s="292"/>
      <c r="D8" s="292"/>
      <c r="F8" s="430" t="str">
        <f>"2." &amp;mergeValue(A8)</f>
        <v>2.1</v>
      </c>
      <c r="G8" s="512" t="s">
        <v>464</v>
      </c>
      <c r="H8" s="414"/>
      <c r="I8" s="265" t="s">
        <v>552</v>
      </c>
      <c r="J8" s="429"/>
      <c r="K8" s="292"/>
      <c r="L8" s="292"/>
      <c r="M8" s="292"/>
      <c r="N8" s="292"/>
      <c r="O8" s="292"/>
      <c r="P8" s="292"/>
      <c r="Q8" s="292"/>
      <c r="R8" s="292"/>
      <c r="S8" s="292"/>
      <c r="T8" s="292"/>
    </row>
    <row r="9" spans="1:20" s="237" customFormat="1" ht="22.5">
      <c r="A9" s="983"/>
      <c r="B9" s="292"/>
      <c r="C9" s="292"/>
      <c r="D9" s="292"/>
      <c r="F9" s="430" t="str">
        <f>"3." &amp;mergeValue(A9)</f>
        <v>3.1</v>
      </c>
      <c r="G9" s="512" t="s">
        <v>465</v>
      </c>
      <c r="H9" s="414"/>
      <c r="I9" s="265" t="s">
        <v>550</v>
      </c>
      <c r="J9" s="429"/>
      <c r="K9" s="292"/>
      <c r="L9" s="292"/>
      <c r="M9" s="292"/>
      <c r="N9" s="292"/>
      <c r="O9" s="292"/>
      <c r="P9" s="292"/>
      <c r="Q9" s="292"/>
      <c r="R9" s="292"/>
      <c r="S9" s="292"/>
      <c r="T9" s="292"/>
    </row>
    <row r="10" spans="1:20" s="237" customFormat="1" ht="22.5">
      <c r="A10" s="983"/>
      <c r="B10" s="292"/>
      <c r="C10" s="292"/>
      <c r="D10" s="292"/>
      <c r="F10" s="430" t="str">
        <f>"4."&amp;mergeValue(A10)</f>
        <v>4.1</v>
      </c>
      <c r="G10" s="512" t="s">
        <v>466</v>
      </c>
      <c r="H10" s="415" t="s">
        <v>435</v>
      </c>
      <c r="I10" s="265"/>
      <c r="J10" s="429"/>
      <c r="K10" s="292"/>
      <c r="L10" s="292"/>
      <c r="M10" s="292"/>
      <c r="N10" s="292"/>
      <c r="O10" s="292"/>
      <c r="P10" s="292"/>
      <c r="Q10" s="292"/>
      <c r="R10" s="292"/>
      <c r="S10" s="292"/>
      <c r="T10" s="292"/>
    </row>
    <row r="11" spans="1:20" s="237" customFormat="1" ht="18.75">
      <c r="A11" s="983"/>
      <c r="B11" s="983">
        <v>1</v>
      </c>
      <c r="C11" s="440"/>
      <c r="D11" s="440"/>
      <c r="F11" s="430" t="str">
        <f>"4."&amp;mergeValue(A11) &amp;"."&amp;mergeValue(B11)</f>
        <v>4.1.1</v>
      </c>
      <c r="G11" s="421" t="s">
        <v>554</v>
      </c>
      <c r="H11" s="414" t="str">
        <f>IF(region_name="","",region_name)</f>
        <v>Ульяновская область</v>
      </c>
      <c r="I11" s="265" t="s">
        <v>469</v>
      </c>
      <c r="J11" s="429"/>
      <c r="K11" s="292"/>
      <c r="L11" s="292"/>
      <c r="M11" s="292"/>
      <c r="N11" s="292"/>
      <c r="O11" s="292"/>
      <c r="P11" s="292"/>
      <c r="Q11" s="292"/>
      <c r="R11" s="292"/>
      <c r="S11" s="292"/>
      <c r="T11" s="292"/>
    </row>
    <row r="12" spans="1:20" s="237" customFormat="1" ht="22.5">
      <c r="A12" s="983"/>
      <c r="B12" s="983"/>
      <c r="C12" s="983">
        <v>1</v>
      </c>
      <c r="D12" s="440"/>
      <c r="F12" s="430" t="str">
        <f>"4."&amp;mergeValue(A12) &amp;"."&amp;mergeValue(B12)&amp;"."&amp;mergeValue(C12)</f>
        <v>4.1.1.1</v>
      </c>
      <c r="G12" s="437" t="s">
        <v>467</v>
      </c>
      <c r="H12" s="414"/>
      <c r="I12" s="265" t="s">
        <v>470</v>
      </c>
      <c r="J12" s="429"/>
      <c r="K12" s="292"/>
      <c r="L12" s="292"/>
      <c r="M12" s="292"/>
      <c r="N12" s="292"/>
      <c r="O12" s="292"/>
      <c r="P12" s="292"/>
      <c r="Q12" s="292"/>
      <c r="R12" s="292"/>
      <c r="S12" s="292"/>
      <c r="T12" s="292"/>
    </row>
    <row r="13" spans="1:20" s="237" customFormat="1" ht="39" customHeight="1">
      <c r="A13" s="983"/>
      <c r="B13" s="983"/>
      <c r="C13" s="983"/>
      <c r="D13" s="440">
        <v>1</v>
      </c>
      <c r="F13" s="430" t="str">
        <f>"4."&amp;mergeValue(A13) &amp;"."&amp;mergeValue(B13)&amp;"."&amp;mergeValue(C13)&amp;"."&amp;mergeValue(D13)</f>
        <v>4.1.1.1.1</v>
      </c>
      <c r="G13" s="515" t="s">
        <v>468</v>
      </c>
      <c r="H13" s="414"/>
      <c r="I13" s="1014" t="s">
        <v>553</v>
      </c>
      <c r="J13" s="429"/>
      <c r="K13" s="292"/>
      <c r="L13" s="292"/>
      <c r="M13" s="292"/>
      <c r="N13" s="292"/>
      <c r="O13" s="292"/>
      <c r="P13" s="292"/>
      <c r="Q13" s="292"/>
      <c r="R13" s="292"/>
      <c r="S13" s="292"/>
      <c r="T13" s="292"/>
    </row>
    <row r="14" spans="1:20" s="237" customFormat="1" ht="18.75">
      <c r="A14" s="983"/>
      <c r="B14" s="983"/>
      <c r="C14" s="983"/>
      <c r="D14" s="440"/>
      <c r="F14" s="434"/>
      <c r="G14" s="159" t="s">
        <v>4</v>
      </c>
      <c r="H14" s="439"/>
      <c r="I14" s="1014"/>
      <c r="J14" s="429"/>
      <c r="K14" s="292"/>
      <c r="L14" s="292"/>
      <c r="M14" s="292"/>
      <c r="N14" s="292"/>
      <c r="O14" s="292"/>
      <c r="P14" s="292"/>
      <c r="Q14" s="292"/>
      <c r="R14" s="292"/>
      <c r="S14" s="292"/>
      <c r="T14" s="292"/>
    </row>
    <row r="15" spans="1:20" s="237" customFormat="1" ht="18.75">
      <c r="A15" s="983"/>
      <c r="B15" s="983"/>
      <c r="C15" s="440"/>
      <c r="D15" s="440"/>
      <c r="F15" s="434"/>
      <c r="G15" s="158" t="s">
        <v>408</v>
      </c>
      <c r="H15" s="435"/>
      <c r="I15" s="436"/>
      <c r="J15" s="429"/>
      <c r="K15" s="292"/>
      <c r="L15" s="292"/>
      <c r="M15" s="292"/>
      <c r="N15" s="292"/>
      <c r="O15" s="292"/>
      <c r="P15" s="292"/>
      <c r="Q15" s="292"/>
      <c r="R15" s="292"/>
      <c r="S15" s="292"/>
      <c r="T15" s="292"/>
    </row>
    <row r="16" spans="1:20" s="237" customFormat="1" ht="18.75">
      <c r="A16" s="983"/>
      <c r="B16" s="292"/>
      <c r="C16" s="292"/>
      <c r="D16" s="292"/>
      <c r="F16" s="434"/>
      <c r="G16" s="172" t="s">
        <v>474</v>
      </c>
      <c r="H16" s="435"/>
      <c r="I16" s="436"/>
      <c r="J16" s="429"/>
      <c r="K16" s="292"/>
      <c r="L16" s="292"/>
      <c r="M16" s="292"/>
      <c r="N16" s="292"/>
      <c r="O16" s="292"/>
      <c r="P16" s="292"/>
      <c r="Q16" s="292"/>
      <c r="R16" s="292"/>
      <c r="S16" s="292"/>
      <c r="T16" s="292"/>
    </row>
    <row r="17" spans="1:20" s="237" customFormat="1" ht="18.75">
      <c r="A17" s="292"/>
      <c r="B17" s="292"/>
      <c r="C17" s="292"/>
      <c r="D17" s="292"/>
      <c r="F17" s="434"/>
      <c r="G17" s="201" t="s">
        <v>473</v>
      </c>
      <c r="H17" s="435"/>
      <c r="I17" s="436"/>
      <c r="J17" s="429"/>
      <c r="K17" s="292"/>
      <c r="L17" s="292"/>
      <c r="M17" s="292"/>
      <c r="N17" s="292"/>
      <c r="O17" s="292"/>
      <c r="P17" s="292"/>
      <c r="Q17" s="292"/>
      <c r="R17" s="292"/>
      <c r="S17" s="292"/>
      <c r="T17" s="292"/>
    </row>
    <row r="18" spans="1:20" s="423" customFormat="1" ht="3" customHeight="1">
      <c r="A18" s="425"/>
      <c r="B18" s="425"/>
      <c r="C18" s="425"/>
      <c r="D18" s="425"/>
      <c r="F18" s="422"/>
      <c r="G18" s="513"/>
      <c r="H18" s="514"/>
      <c r="I18" s="31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</row>
    <row r="19" spans="1:20" s="423" customFormat="1" ht="15" customHeight="1">
      <c r="A19" s="425"/>
      <c r="B19" s="425"/>
      <c r="C19" s="425"/>
      <c r="D19" s="425"/>
      <c r="F19" s="422"/>
      <c r="G19" s="978" t="s">
        <v>555</v>
      </c>
      <c r="H19" s="978"/>
      <c r="I19" s="31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4" hidden="1" customWidth="1"/>
    <col min="7" max="7" width="9.140625" style="93" hidden="1" customWidth="1"/>
    <col min="8" max="8" width="2" style="93" hidden="1" customWidth="1"/>
    <col min="9" max="9" width="3.7109375" style="93" hidden="1" customWidth="1"/>
    <col min="10" max="10" width="3.7109375" style="84" hidden="1" customWidth="1"/>
    <col min="11" max="11" width="3.7109375" style="84" customWidth="1"/>
    <col min="12" max="12" width="12.7109375" style="34" customWidth="1"/>
    <col min="13" max="13" width="47.42578125" style="34" customWidth="1"/>
    <col min="14" max="14" width="3.7109375" style="34" customWidth="1"/>
    <col min="15" max="15" width="4.140625" style="34" customWidth="1"/>
    <col min="16" max="16" width="18.140625" style="34" customWidth="1"/>
    <col min="17" max="19" width="3.7109375" style="34" customWidth="1"/>
    <col min="20" max="20" width="12.85546875" style="34" customWidth="1"/>
    <col min="21" max="23" width="3.7109375" style="34" customWidth="1"/>
    <col min="24" max="24" width="12.85546875" style="34" customWidth="1"/>
    <col min="25" max="27" width="3.7109375" style="34" customWidth="1"/>
    <col min="28" max="28" width="12.85546875" style="34" customWidth="1"/>
    <col min="29" max="32" width="21.42578125" style="34" customWidth="1"/>
    <col min="33" max="33" width="11.7109375" style="34" customWidth="1"/>
    <col min="34" max="34" width="3.7109375" style="34" customWidth="1"/>
    <col min="35" max="35" width="11.7109375" style="34" customWidth="1"/>
    <col min="36" max="36" width="8.5703125" style="34" hidden="1" customWidth="1"/>
    <col min="37" max="37" width="4.5703125" style="34" customWidth="1"/>
    <col min="38" max="38" width="115.7109375" style="34" customWidth="1"/>
    <col min="39" max="40" width="10.5703125" style="276"/>
    <col min="41" max="41" width="13.42578125" style="276" customWidth="1"/>
    <col min="42" max="49" width="10.5703125" style="276"/>
    <col min="50" max="16384" width="10.5703125" style="34"/>
  </cols>
  <sheetData>
    <row r="1" spans="7:49" hidden="1"/>
    <row r="2" spans="7:49" hidden="1"/>
    <row r="3" spans="7:49" hidden="1"/>
    <row r="4" spans="7:49" ht="3" customHeight="1">
      <c r="J4" s="83"/>
      <c r="K4" s="83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98"/>
      <c r="AD4" s="98"/>
      <c r="AE4" s="98"/>
      <c r="AF4" s="98"/>
      <c r="AG4" s="98"/>
      <c r="AH4" s="98"/>
      <c r="AI4" s="98"/>
      <c r="AJ4" s="35"/>
    </row>
    <row r="5" spans="7:49" ht="26.1" customHeight="1">
      <c r="J5" s="83"/>
      <c r="K5" s="83"/>
      <c r="L5" s="984" t="s">
        <v>631</v>
      </c>
      <c r="M5" s="984"/>
      <c r="N5" s="984"/>
      <c r="O5" s="984"/>
      <c r="P5" s="984"/>
      <c r="Q5" s="984"/>
      <c r="R5" s="984"/>
      <c r="S5" s="984"/>
      <c r="T5" s="984"/>
      <c r="U5" s="984"/>
      <c r="V5" s="431"/>
      <c r="W5" s="431"/>
      <c r="X5" s="431"/>
      <c r="Y5" s="431"/>
      <c r="Z5" s="431"/>
      <c r="AA5" s="431"/>
      <c r="AB5" s="431"/>
      <c r="AC5" s="431"/>
      <c r="AD5" s="431"/>
      <c r="AE5" s="431"/>
      <c r="AF5" s="431"/>
      <c r="AG5" s="431"/>
      <c r="AH5" s="431"/>
      <c r="AI5" s="431"/>
      <c r="AJ5" s="262"/>
      <c r="AK5" s="98"/>
    </row>
    <row r="6" spans="7:49" ht="3" customHeight="1">
      <c r="J6" s="83"/>
      <c r="K6" s="83"/>
      <c r="L6" s="35"/>
      <c r="M6" s="35"/>
      <c r="N6" s="35"/>
      <c r="O6" s="35"/>
      <c r="P6" s="35"/>
      <c r="Q6" s="35"/>
      <c r="R6" s="81"/>
      <c r="S6" s="81"/>
      <c r="T6" s="81"/>
      <c r="U6" s="81"/>
      <c r="V6" s="81"/>
      <c r="W6" s="81"/>
      <c r="X6" s="35"/>
    </row>
    <row r="7" spans="7:49" s="820" customFormat="1" ht="6" hidden="1">
      <c r="G7" s="842"/>
      <c r="H7" s="842"/>
      <c r="L7" s="819"/>
      <c r="M7" s="730"/>
      <c r="N7" s="1039"/>
      <c r="O7" s="1039"/>
      <c r="P7" s="1039"/>
      <c r="Q7" s="1039"/>
      <c r="R7" s="1039"/>
      <c r="S7" s="1039"/>
      <c r="T7" s="1039"/>
      <c r="U7" s="816"/>
      <c r="V7" s="816"/>
      <c r="W7" s="816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/>
    </row>
    <row r="8" spans="7:49" s="423" customFormat="1" ht="18.75">
      <c r="G8" s="424"/>
      <c r="H8" s="424"/>
      <c r="L8" s="422"/>
      <c r="M8" s="81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990" t="str">
        <f>IF(datePr_ch="",IF(datePr="","",datePr),datePr_ch)</f>
        <v>27.04.2022</v>
      </c>
      <c r="O8" s="990"/>
      <c r="P8" s="990"/>
      <c r="Q8" s="990"/>
      <c r="R8" s="990"/>
      <c r="S8" s="990"/>
      <c r="T8" s="990"/>
      <c r="U8" s="877"/>
      <c r="V8" s="315"/>
      <c r="W8" s="31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</row>
    <row r="9" spans="7:49" s="423" customFormat="1" ht="18.75">
      <c r="G9" s="424"/>
      <c r="H9" s="424"/>
      <c r="L9" s="422"/>
      <c r="M9" s="81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990" t="str">
        <f>IF(numberPr_ch="",IF(numberPr="","",numberPr),numberPr_ch)</f>
        <v>699</v>
      </c>
      <c r="O9" s="990"/>
      <c r="P9" s="990"/>
      <c r="Q9" s="990"/>
      <c r="R9" s="990"/>
      <c r="S9" s="990"/>
      <c r="T9" s="990"/>
      <c r="U9" s="877"/>
      <c r="V9" s="315"/>
      <c r="W9" s="31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</row>
    <row r="10" spans="7:49" s="820" customFormat="1" ht="6" hidden="1">
      <c r="G10" s="842"/>
      <c r="H10" s="842"/>
      <c r="L10" s="819"/>
      <c r="M10" s="727"/>
      <c r="N10" s="1077"/>
      <c r="O10" s="1077"/>
      <c r="P10" s="1077"/>
      <c r="Q10" s="1077"/>
      <c r="R10" s="1077"/>
      <c r="S10" s="1077"/>
      <c r="T10" s="1077"/>
      <c r="U10" s="816"/>
      <c r="V10" s="816"/>
      <c r="W10" s="816"/>
      <c r="X10" s="817"/>
      <c r="Y10" s="817"/>
      <c r="Z10" s="817"/>
      <c r="AA10" s="817"/>
      <c r="AB10" s="817"/>
      <c r="AC10" s="817"/>
      <c r="AD10" s="817"/>
      <c r="AE10" s="817"/>
      <c r="AF10" s="817"/>
      <c r="AG10" s="817"/>
      <c r="AH10" s="817"/>
    </row>
    <row r="11" spans="7:49" s="237" customFormat="1" ht="11.25" hidden="1">
      <c r="G11" s="236"/>
      <c r="H11" s="236"/>
      <c r="L11" s="1021"/>
      <c r="M11" s="1021"/>
      <c r="N11" s="202"/>
      <c r="O11" s="202"/>
      <c r="P11" s="202"/>
      <c r="Q11" s="202"/>
      <c r="R11" s="1048"/>
      <c r="S11" s="1048"/>
      <c r="T11" s="1048"/>
      <c r="U11" s="1048"/>
      <c r="V11" s="1048"/>
      <c r="W11" s="1048"/>
      <c r="X11" s="117"/>
      <c r="AC11" s="292" t="s">
        <v>395</v>
      </c>
      <c r="AD11" s="292" t="s">
        <v>396</v>
      </c>
      <c r="AE11" s="292" t="s">
        <v>395</v>
      </c>
      <c r="AF11" s="292" t="s">
        <v>396</v>
      </c>
      <c r="AM11" s="292"/>
      <c r="AN11" s="292"/>
      <c r="AO11" s="292"/>
      <c r="AP11" s="292"/>
      <c r="AQ11" s="292"/>
      <c r="AR11" s="292"/>
      <c r="AS11" s="292"/>
      <c r="AT11" s="292"/>
      <c r="AU11" s="292"/>
      <c r="AV11" s="292"/>
      <c r="AW11" s="292"/>
    </row>
    <row r="12" spans="7:49" s="237" customFormat="1" ht="11.25" hidden="1">
      <c r="G12" s="236"/>
      <c r="H12" s="236"/>
      <c r="L12" s="1021"/>
      <c r="M12" s="1021"/>
      <c r="N12" s="202"/>
      <c r="O12" s="202"/>
      <c r="P12" s="202"/>
      <c r="Q12" s="202"/>
      <c r="R12" s="1048"/>
      <c r="S12" s="1048"/>
      <c r="T12" s="1048"/>
      <c r="U12" s="1048"/>
      <c r="V12" s="1048"/>
      <c r="W12" s="1048"/>
      <c r="X12" s="117"/>
      <c r="AJ12" s="288" t="s">
        <v>358</v>
      </c>
      <c r="AM12" s="292"/>
      <c r="AN12" s="292"/>
      <c r="AO12" s="292"/>
      <c r="AP12" s="292"/>
      <c r="AQ12" s="292"/>
      <c r="AR12" s="292"/>
      <c r="AS12" s="292"/>
      <c r="AT12" s="292"/>
      <c r="AU12" s="292"/>
      <c r="AV12" s="292"/>
      <c r="AW12" s="292"/>
    </row>
    <row r="13" spans="7:49">
      <c r="J13" s="83"/>
      <c r="K13" s="83"/>
      <c r="L13" s="35"/>
      <c r="M13" s="35"/>
      <c r="N13" s="35"/>
      <c r="O13" s="35"/>
      <c r="P13" s="35"/>
      <c r="Q13" s="35"/>
      <c r="R13" s="1042"/>
      <c r="S13" s="1042"/>
      <c r="T13" s="1042"/>
      <c r="U13" s="1042"/>
      <c r="V13" s="1042"/>
      <c r="W13" s="1042"/>
      <c r="X13" s="386"/>
      <c r="AC13" s="1042"/>
      <c r="AD13" s="1042"/>
      <c r="AE13" s="1042"/>
      <c r="AF13" s="1042"/>
      <c r="AG13" s="1042"/>
      <c r="AH13" s="1042"/>
      <c r="AI13" s="1042"/>
      <c r="AJ13" s="1042"/>
    </row>
    <row r="14" spans="7:49" ht="14.25" customHeight="1">
      <c r="J14" s="83"/>
      <c r="K14" s="83"/>
      <c r="L14" s="985" t="s">
        <v>431</v>
      </c>
      <c r="M14" s="985"/>
      <c r="N14" s="985"/>
      <c r="O14" s="985"/>
      <c r="P14" s="985"/>
      <c r="Q14" s="985"/>
      <c r="R14" s="985"/>
      <c r="S14" s="985"/>
      <c r="T14" s="985"/>
      <c r="U14" s="985"/>
      <c r="V14" s="985"/>
      <c r="W14" s="985"/>
      <c r="X14" s="985"/>
      <c r="Y14" s="985"/>
      <c r="Z14" s="985"/>
      <c r="AA14" s="985"/>
      <c r="AB14" s="985"/>
      <c r="AC14" s="985"/>
      <c r="AD14" s="985"/>
      <c r="AE14" s="985"/>
      <c r="AF14" s="985"/>
      <c r="AG14" s="985"/>
      <c r="AH14" s="985"/>
      <c r="AI14" s="985"/>
      <c r="AJ14" s="985"/>
      <c r="AK14" s="985"/>
      <c r="AL14" s="936" t="s">
        <v>432</v>
      </c>
    </row>
    <row r="15" spans="7:49" ht="14.25" customHeight="1">
      <c r="J15" s="83"/>
      <c r="K15" s="83"/>
      <c r="L15" s="985" t="s">
        <v>83</v>
      </c>
      <c r="M15" s="985" t="s">
        <v>453</v>
      </c>
      <c r="N15" s="985" t="s">
        <v>391</v>
      </c>
      <c r="O15" s="985"/>
      <c r="P15" s="985"/>
      <c r="Q15" s="1043" t="s">
        <v>368</v>
      </c>
      <c r="R15" s="1043"/>
      <c r="S15" s="1043"/>
      <c r="T15" s="1043"/>
      <c r="U15" s="1043" t="s">
        <v>392</v>
      </c>
      <c r="V15" s="1043"/>
      <c r="W15" s="1043"/>
      <c r="X15" s="1043"/>
      <c r="Y15" s="1043" t="s">
        <v>371</v>
      </c>
      <c r="Z15" s="1043"/>
      <c r="AA15" s="1043"/>
      <c r="AB15" s="1043"/>
      <c r="AC15" s="1043" t="s">
        <v>440</v>
      </c>
      <c r="AD15" s="1043"/>
      <c r="AE15" s="1043"/>
      <c r="AF15" s="1043"/>
      <c r="AG15" s="1043"/>
      <c r="AH15" s="1043"/>
      <c r="AI15" s="1043"/>
      <c r="AJ15" s="985" t="s">
        <v>320</v>
      </c>
      <c r="AK15" s="1022" t="s">
        <v>259</v>
      </c>
      <c r="AL15" s="936"/>
    </row>
    <row r="16" spans="7:49" ht="27.95" customHeight="1">
      <c r="J16" s="83"/>
      <c r="K16" s="83"/>
      <c r="L16" s="985"/>
      <c r="M16" s="985"/>
      <c r="N16" s="985"/>
      <c r="O16" s="985"/>
      <c r="P16" s="985"/>
      <c r="Q16" s="1043"/>
      <c r="R16" s="1043"/>
      <c r="S16" s="1043"/>
      <c r="T16" s="1043"/>
      <c r="U16" s="1043"/>
      <c r="V16" s="1043"/>
      <c r="W16" s="1043"/>
      <c r="X16" s="1043"/>
      <c r="Y16" s="1043"/>
      <c r="Z16" s="1043"/>
      <c r="AA16" s="1043"/>
      <c r="AB16" s="1043"/>
      <c r="AC16" s="1043" t="s">
        <v>393</v>
      </c>
      <c r="AD16" s="1043"/>
      <c r="AE16" s="936" t="s">
        <v>394</v>
      </c>
      <c r="AF16" s="936"/>
      <c r="AG16" s="1045" t="s">
        <v>442</v>
      </c>
      <c r="AH16" s="1045"/>
      <c r="AI16" s="1045"/>
      <c r="AJ16" s="985"/>
      <c r="AK16" s="1022"/>
      <c r="AL16" s="936"/>
    </row>
    <row r="17" spans="1:53" ht="14.25" customHeight="1">
      <c r="J17" s="83"/>
      <c r="K17" s="83"/>
      <c r="L17" s="985"/>
      <c r="M17" s="985"/>
      <c r="N17" s="985"/>
      <c r="O17" s="985"/>
      <c r="P17" s="985"/>
      <c r="Q17" s="1043"/>
      <c r="R17" s="1043"/>
      <c r="S17" s="1043"/>
      <c r="T17" s="1043"/>
      <c r="U17" s="1043"/>
      <c r="V17" s="1043"/>
      <c r="W17" s="1043"/>
      <c r="X17" s="1043"/>
      <c r="Y17" s="1043"/>
      <c r="Z17" s="1043"/>
      <c r="AA17" s="1043"/>
      <c r="AB17" s="1043"/>
      <c r="AC17" s="383" t="s">
        <v>324</v>
      </c>
      <c r="AD17" s="383" t="s">
        <v>323</v>
      </c>
      <c r="AE17" s="383" t="s">
        <v>324</v>
      </c>
      <c r="AF17" s="383" t="s">
        <v>323</v>
      </c>
      <c r="AG17" s="103" t="s">
        <v>369</v>
      </c>
      <c r="AH17" s="1044" t="s">
        <v>370</v>
      </c>
      <c r="AI17" s="1044"/>
      <c r="AJ17" s="985"/>
      <c r="AK17" s="1022"/>
      <c r="AL17" s="936"/>
    </row>
    <row r="18" spans="1:53" ht="12" customHeight="1">
      <c r="J18" s="83"/>
      <c r="K18" s="232">
        <v>1</v>
      </c>
      <c r="L18" s="537" t="s">
        <v>84</v>
      </c>
      <c r="M18" s="537" t="s">
        <v>50</v>
      </c>
      <c r="N18" s="1023">
        <f ca="1">OFFSET(N18,0,-1)+1</f>
        <v>3</v>
      </c>
      <c r="O18" s="1023"/>
      <c r="P18" s="1023"/>
      <c r="Q18" s="1023">
        <f ca="1">OFFSET(Q18,0,-3)+1</f>
        <v>4</v>
      </c>
      <c r="R18" s="1023"/>
      <c r="S18" s="1023"/>
      <c r="T18" s="1023"/>
      <c r="U18" s="1023">
        <f ca="1">OFFSET(U18,0,-4)+1</f>
        <v>5</v>
      </c>
      <c r="V18" s="1023"/>
      <c r="W18" s="1023"/>
      <c r="X18" s="1023"/>
      <c r="Y18" s="539"/>
      <c r="Z18" s="539"/>
      <c r="AA18" s="539">
        <f ca="1">OFFSET(U18,0,0)+1</f>
        <v>6</v>
      </c>
      <c r="AB18" s="540">
        <f ca="1">AA18</f>
        <v>6</v>
      </c>
      <c r="AC18" s="538">
        <f t="shared" ref="AC18:AJ18" ca="1" si="0">OFFSET(AC18,0,-1)+1</f>
        <v>7</v>
      </c>
      <c r="AD18" s="538">
        <f t="shared" ca="1" si="0"/>
        <v>8</v>
      </c>
      <c r="AE18" s="538">
        <f t="shared" ca="1" si="0"/>
        <v>9</v>
      </c>
      <c r="AF18" s="538">
        <f t="shared" ca="1" si="0"/>
        <v>10</v>
      </c>
      <c r="AG18" s="538">
        <f t="shared" ca="1" si="0"/>
        <v>11</v>
      </c>
      <c r="AH18" s="538">
        <f t="shared" ca="1" si="0"/>
        <v>12</v>
      </c>
      <c r="AI18" s="538">
        <f t="shared" ca="1" si="0"/>
        <v>13</v>
      </c>
      <c r="AJ18" s="538">
        <f t="shared" ca="1" si="0"/>
        <v>14</v>
      </c>
      <c r="AK18" s="541"/>
      <c r="AL18" s="538">
        <v>15</v>
      </c>
    </row>
    <row r="19" spans="1:53" ht="22.5">
      <c r="A19" s="1049">
        <v>1</v>
      </c>
      <c r="B19" s="276"/>
      <c r="C19" s="276"/>
      <c r="D19" s="276"/>
      <c r="E19" s="276"/>
      <c r="F19" s="293"/>
      <c r="G19" s="293"/>
      <c r="H19" s="293"/>
      <c r="J19" s="83"/>
      <c r="K19" s="83"/>
      <c r="L19" s="312">
        <f>mergeValue(A19)</f>
        <v>1</v>
      </c>
      <c r="M19" s="200" t="s">
        <v>21</v>
      </c>
      <c r="N19" s="1067"/>
      <c r="O19" s="1068"/>
      <c r="P19" s="1068"/>
      <c r="Q19" s="1068"/>
      <c r="R19" s="1068"/>
      <c r="S19" s="1068"/>
      <c r="T19" s="1068"/>
      <c r="U19" s="1068"/>
      <c r="V19" s="1068"/>
      <c r="W19" s="1068"/>
      <c r="X19" s="1068"/>
      <c r="Y19" s="1068"/>
      <c r="Z19" s="1068"/>
      <c r="AA19" s="1068"/>
      <c r="AB19" s="1068"/>
      <c r="AC19" s="1068"/>
      <c r="AD19" s="1068"/>
      <c r="AE19" s="1068"/>
      <c r="AF19" s="1068"/>
      <c r="AG19" s="1068"/>
      <c r="AH19" s="1068"/>
      <c r="AI19" s="1068"/>
      <c r="AJ19" s="1068"/>
      <c r="AK19" s="1068"/>
      <c r="AL19" s="862" t="s">
        <v>628</v>
      </c>
    </row>
    <row r="20" spans="1:53" ht="22.5">
      <c r="A20" s="1049"/>
      <c r="B20" s="1049">
        <v>1</v>
      </c>
      <c r="C20" s="276"/>
      <c r="D20" s="276"/>
      <c r="E20" s="276"/>
      <c r="F20" s="320"/>
      <c r="G20" s="321"/>
      <c r="H20" s="321"/>
      <c r="I20" s="208"/>
      <c r="J20" s="45"/>
      <c r="K20" s="34"/>
      <c r="L20" s="312" t="str">
        <f>mergeValue(A20) &amp;"."&amp; mergeValue(B20)</f>
        <v>1.1</v>
      </c>
      <c r="M20" s="155" t="s">
        <v>16</v>
      </c>
      <c r="N20" s="1075"/>
      <c r="O20" s="1051"/>
      <c r="P20" s="1051"/>
      <c r="Q20" s="1051"/>
      <c r="R20" s="1051"/>
      <c r="S20" s="1051"/>
      <c r="T20" s="1051"/>
      <c r="U20" s="1051"/>
      <c r="V20" s="1051"/>
      <c r="W20" s="1051"/>
      <c r="X20" s="1051"/>
      <c r="Y20" s="1051"/>
      <c r="Z20" s="1051"/>
      <c r="AA20" s="1051"/>
      <c r="AB20" s="1051"/>
      <c r="AC20" s="1051"/>
      <c r="AD20" s="1051"/>
      <c r="AE20" s="1051"/>
      <c r="AF20" s="1051"/>
      <c r="AG20" s="1051"/>
      <c r="AH20" s="1051"/>
      <c r="AI20" s="1051"/>
      <c r="AJ20" s="1051"/>
      <c r="AK20" s="1051"/>
      <c r="AL20" s="861" t="s">
        <v>450</v>
      </c>
    </row>
    <row r="21" spans="1:53" ht="45">
      <c r="A21" s="1049"/>
      <c r="B21" s="1049"/>
      <c r="C21" s="1049">
        <v>1</v>
      </c>
      <c r="D21" s="276"/>
      <c r="E21" s="276"/>
      <c r="F21" s="320"/>
      <c r="G21" s="321"/>
      <c r="H21" s="321"/>
      <c r="I21" s="208"/>
      <c r="J21" s="45"/>
      <c r="K21" s="34"/>
      <c r="L21" s="312" t="str">
        <f>mergeValue(A21) &amp;"."&amp; mergeValue(B21)&amp;"."&amp; mergeValue(C21)</f>
        <v>1.1.1</v>
      </c>
      <c r="M21" s="156" t="s">
        <v>561</v>
      </c>
      <c r="N21" s="1075"/>
      <c r="O21" s="1051"/>
      <c r="P21" s="1051"/>
      <c r="Q21" s="1051"/>
      <c r="R21" s="1051"/>
      <c r="S21" s="1051"/>
      <c r="T21" s="1051"/>
      <c r="U21" s="1051"/>
      <c r="V21" s="1051"/>
      <c r="W21" s="1051"/>
      <c r="X21" s="1051"/>
      <c r="Y21" s="1051"/>
      <c r="Z21" s="1051"/>
      <c r="AA21" s="1051"/>
      <c r="AB21" s="1051"/>
      <c r="AC21" s="1051"/>
      <c r="AD21" s="1051"/>
      <c r="AE21" s="1051"/>
      <c r="AF21" s="1051"/>
      <c r="AG21" s="1051"/>
      <c r="AH21" s="1051"/>
      <c r="AI21" s="1051"/>
      <c r="AJ21" s="1051"/>
      <c r="AK21" s="1051"/>
      <c r="AL21" s="861" t="s">
        <v>562</v>
      </c>
    </row>
    <row r="22" spans="1:53" ht="20.100000000000001" customHeight="1">
      <c r="A22" s="1049"/>
      <c r="B22" s="1049"/>
      <c r="C22" s="1049"/>
      <c r="D22" s="1049">
        <v>1</v>
      </c>
      <c r="E22" s="276"/>
      <c r="F22" s="320"/>
      <c r="G22" s="321"/>
      <c r="H22" s="321"/>
      <c r="I22" s="1053"/>
      <c r="J22" s="1054"/>
      <c r="K22" s="1024"/>
      <c r="L22" s="1076" t="str">
        <f>mergeValue(A22) &amp;"."&amp; mergeValue(B22)&amp;"."&amp; mergeValue(C22)&amp;"."&amp; mergeValue(D22)</f>
        <v>1.1.1.1</v>
      </c>
      <c r="M22" s="1069"/>
      <c r="N22" s="1071"/>
      <c r="O22" s="1059" t="s">
        <v>84</v>
      </c>
      <c r="P22" s="1060"/>
      <c r="Q22" s="1020" t="s">
        <v>76</v>
      </c>
      <c r="R22" s="1050"/>
      <c r="S22" s="1057">
        <v>1</v>
      </c>
      <c r="T22" s="1072"/>
      <c r="U22" s="1020" t="s">
        <v>76</v>
      </c>
      <c r="V22" s="1050"/>
      <c r="W22" s="1057" t="s">
        <v>84</v>
      </c>
      <c r="X22" s="1065"/>
      <c r="Y22" s="1020" t="s">
        <v>76</v>
      </c>
      <c r="Z22" s="186"/>
      <c r="AA22" s="110">
        <v>1</v>
      </c>
      <c r="AB22" s="555"/>
      <c r="AC22" s="856"/>
      <c r="AD22" s="856"/>
      <c r="AE22" s="857"/>
      <c r="AF22" s="856"/>
      <c r="AG22" s="858"/>
      <c r="AH22" s="530" t="s">
        <v>75</v>
      </c>
      <c r="AI22" s="858"/>
      <c r="AJ22" s="547" t="s">
        <v>76</v>
      </c>
      <c r="AK22" s="261"/>
      <c r="AL22" s="1014" t="s">
        <v>632</v>
      </c>
      <c r="AM22" s="276" t="str">
        <f>strCheckDateOnDP(AC22:AK22,List06_10_DP)</f>
        <v/>
      </c>
      <c r="AN22" s="290" t="str">
        <f>IF(AND(COUNTIF(AO18:AO26,AO22)&gt;1,AO22&lt;&gt;""),"ErrUnique:HasDoubleConn","")</f>
        <v/>
      </c>
      <c r="AO22" s="290"/>
      <c r="AP22" s="290"/>
      <c r="AQ22" s="290"/>
      <c r="AR22" s="290"/>
      <c r="AS22" s="290"/>
    </row>
    <row r="23" spans="1:53" ht="20.100000000000001" customHeight="1">
      <c r="A23" s="1049"/>
      <c r="B23" s="1049"/>
      <c r="C23" s="1049"/>
      <c r="D23" s="1049"/>
      <c r="E23" s="276"/>
      <c r="F23" s="320"/>
      <c r="G23" s="321"/>
      <c r="H23" s="321"/>
      <c r="I23" s="1053"/>
      <c r="J23" s="1054"/>
      <c r="K23" s="1024"/>
      <c r="L23" s="1055"/>
      <c r="M23" s="1070"/>
      <c r="N23" s="1071"/>
      <c r="O23" s="1059"/>
      <c r="P23" s="1060"/>
      <c r="Q23" s="1020"/>
      <c r="R23" s="1050"/>
      <c r="S23" s="1057"/>
      <c r="T23" s="1073"/>
      <c r="U23" s="1020"/>
      <c r="V23" s="1050"/>
      <c r="W23" s="1057"/>
      <c r="X23" s="1066"/>
      <c r="Y23" s="1020"/>
      <c r="Z23" s="403"/>
      <c r="AA23" s="201"/>
      <c r="AB23" s="201"/>
      <c r="AC23" s="243"/>
      <c r="AD23" s="243"/>
      <c r="AE23" s="243"/>
      <c r="AF23" s="278" t="str">
        <f>AG22 &amp; "-" &amp; AI22</f>
        <v>-</v>
      </c>
      <c r="AG23" s="278"/>
      <c r="AH23" s="278"/>
      <c r="AI23" s="278"/>
      <c r="AJ23" s="278" t="s">
        <v>76</v>
      </c>
      <c r="AK23" s="406"/>
      <c r="AL23" s="1014"/>
      <c r="AN23" s="290"/>
      <c r="AO23" s="290"/>
      <c r="AP23" s="290"/>
      <c r="AQ23" s="290"/>
      <c r="AR23" s="290"/>
      <c r="AS23" s="290"/>
    </row>
    <row r="24" spans="1:53" ht="20.100000000000001" customHeight="1">
      <c r="A24" s="1049"/>
      <c r="B24" s="1049"/>
      <c r="C24" s="1049"/>
      <c r="D24" s="1049"/>
      <c r="E24" s="276"/>
      <c r="F24" s="320"/>
      <c r="G24" s="321"/>
      <c r="H24" s="321"/>
      <c r="I24" s="1053"/>
      <c r="J24" s="1054"/>
      <c r="K24" s="1024"/>
      <c r="L24" s="1055"/>
      <c r="M24" s="1070"/>
      <c r="N24" s="1071"/>
      <c r="O24" s="1059"/>
      <c r="P24" s="1060"/>
      <c r="Q24" s="1020"/>
      <c r="R24" s="1050"/>
      <c r="S24" s="1057"/>
      <c r="T24" s="1074"/>
      <c r="U24" s="1020"/>
      <c r="V24" s="405"/>
      <c r="W24" s="172"/>
      <c r="X24" s="201"/>
      <c r="Y24" s="242"/>
      <c r="Z24" s="242"/>
      <c r="AA24" s="242"/>
      <c r="AB24" s="242"/>
      <c r="AC24" s="243"/>
      <c r="AD24" s="243"/>
      <c r="AE24" s="243"/>
      <c r="AF24" s="243"/>
      <c r="AG24" s="244"/>
      <c r="AH24" s="191"/>
      <c r="AI24" s="191"/>
      <c r="AJ24" s="244"/>
      <c r="AK24" s="181"/>
      <c r="AL24" s="1014"/>
      <c r="AN24" s="290"/>
      <c r="AO24" s="290"/>
      <c r="AP24" s="290"/>
      <c r="AQ24" s="290"/>
      <c r="AR24" s="290"/>
      <c r="AS24" s="290"/>
    </row>
    <row r="25" spans="1:53" ht="20.100000000000001" customHeight="1">
      <c r="A25" s="1049"/>
      <c r="B25" s="1049"/>
      <c r="C25" s="1049"/>
      <c r="D25" s="1049"/>
      <c r="E25" s="276"/>
      <c r="F25" s="320"/>
      <c r="G25" s="321"/>
      <c r="H25" s="321"/>
      <c r="I25" s="1053"/>
      <c r="J25" s="1054"/>
      <c r="K25" s="1024"/>
      <c r="L25" s="1055"/>
      <c r="M25" s="1070"/>
      <c r="N25" s="1071"/>
      <c r="O25" s="1059"/>
      <c r="P25" s="1060"/>
      <c r="Q25" s="1020"/>
      <c r="R25" s="245"/>
      <c r="S25" s="247"/>
      <c r="T25" s="246"/>
      <c r="U25" s="242"/>
      <c r="V25" s="242"/>
      <c r="W25" s="242"/>
      <c r="X25" s="242"/>
      <c r="Y25" s="242"/>
      <c r="Z25" s="242"/>
      <c r="AA25" s="242"/>
      <c r="AB25" s="242"/>
      <c r="AC25" s="243"/>
      <c r="AD25" s="243"/>
      <c r="AE25" s="243"/>
      <c r="AF25" s="243"/>
      <c r="AG25" s="244"/>
      <c r="AH25" s="191"/>
      <c r="AI25" s="191"/>
      <c r="AJ25" s="244"/>
      <c r="AK25" s="181"/>
      <c r="AL25" s="1014"/>
      <c r="AN25" s="290"/>
      <c r="AO25" s="290"/>
      <c r="AP25" s="290"/>
      <c r="AQ25" s="290"/>
      <c r="AR25" s="290"/>
      <c r="AS25" s="290"/>
    </row>
    <row r="26" spans="1:53" customFormat="1" ht="20.100000000000001" customHeight="1">
      <c r="A26" s="1049"/>
      <c r="B26" s="1049"/>
      <c r="C26" s="1049"/>
      <c r="D26" s="1049"/>
      <c r="E26" s="322"/>
      <c r="F26" s="323"/>
      <c r="G26" s="322"/>
      <c r="H26" s="322"/>
      <c r="I26" s="1053"/>
      <c r="J26" s="1054"/>
      <c r="K26" s="1024"/>
      <c r="L26" s="1055"/>
      <c r="M26" s="1070"/>
      <c r="N26" s="404"/>
      <c r="O26" s="160"/>
      <c r="P26" s="201" t="s">
        <v>372</v>
      </c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248"/>
      <c r="AL26" s="1014"/>
      <c r="AM26" s="280"/>
      <c r="AN26" s="280"/>
      <c r="AO26" s="291"/>
      <c r="AP26" s="291"/>
      <c r="AQ26" s="291"/>
      <c r="AR26" s="291"/>
      <c r="AS26" s="291"/>
      <c r="AT26" s="280"/>
      <c r="AU26" s="280"/>
      <c r="AV26" s="280"/>
      <c r="AW26" s="280"/>
    </row>
    <row r="27" spans="1:53" customFormat="1" ht="15" customHeight="1">
      <c r="A27" s="1049"/>
      <c r="B27" s="1049"/>
      <c r="C27" s="1049"/>
      <c r="D27" s="322"/>
      <c r="E27" s="322"/>
      <c r="F27" s="320"/>
      <c r="G27" s="322"/>
      <c r="H27" s="322"/>
      <c r="I27" s="175"/>
      <c r="J27" s="82"/>
      <c r="K27" s="175"/>
      <c r="L27" s="301"/>
      <c r="M27" s="159" t="s">
        <v>5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81"/>
      <c r="AL27" s="1014"/>
      <c r="AM27" s="280"/>
      <c r="AN27" s="280"/>
      <c r="AO27" s="291"/>
      <c r="AP27" s="291"/>
      <c r="AQ27" s="291"/>
      <c r="AR27" s="291"/>
      <c r="AS27" s="291"/>
      <c r="AT27" s="280"/>
      <c r="AU27" s="280"/>
      <c r="AV27" s="280"/>
      <c r="AW27" s="280"/>
    </row>
    <row r="28" spans="1:53" customFormat="1" ht="15" customHeight="1">
      <c r="A28" s="1049"/>
      <c r="B28" s="1049"/>
      <c r="C28" s="322"/>
      <c r="D28" s="322"/>
      <c r="E28" s="322"/>
      <c r="F28" s="320"/>
      <c r="G28" s="322"/>
      <c r="H28" s="322"/>
      <c r="I28" s="175"/>
      <c r="J28" s="82"/>
      <c r="K28" s="175"/>
      <c r="L28" s="109"/>
      <c r="M28" s="158" t="s">
        <v>366</v>
      </c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3"/>
      <c r="AD28" s="153"/>
      <c r="AE28" s="153"/>
      <c r="AF28" s="153"/>
      <c r="AG28" s="244"/>
      <c r="AH28" s="159"/>
      <c r="AI28" s="190"/>
      <c r="AJ28" s="158"/>
      <c r="AK28" s="191"/>
      <c r="AL28" s="181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</row>
    <row r="29" spans="1:53" customFormat="1" ht="15" customHeight="1">
      <c r="A29" s="1049"/>
      <c r="B29" s="322"/>
      <c r="C29" s="322"/>
      <c r="D29" s="322"/>
      <c r="E29" s="322"/>
      <c r="F29" s="320"/>
      <c r="G29" s="322"/>
      <c r="H29" s="322"/>
      <c r="I29" s="175"/>
      <c r="J29" s="82"/>
      <c r="K29" s="175"/>
      <c r="L29" s="109"/>
      <c r="M29" s="172" t="s">
        <v>19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53"/>
      <c r="AD29" s="153"/>
      <c r="AE29" s="153"/>
      <c r="AF29" s="153"/>
      <c r="AG29" s="244"/>
      <c r="AH29" s="159"/>
      <c r="AI29" s="190"/>
      <c r="AJ29" s="158"/>
      <c r="AK29" s="191"/>
      <c r="AL29" s="181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</row>
    <row r="30" spans="1:53" customFormat="1" ht="15" customHeight="1">
      <c r="F30" s="174"/>
      <c r="G30" s="175"/>
      <c r="H30" s="175"/>
      <c r="I30" s="209"/>
      <c r="J30" s="82"/>
      <c r="L30" s="109"/>
      <c r="M30" s="201" t="s">
        <v>292</v>
      </c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153"/>
      <c r="AD30" s="153"/>
      <c r="AE30" s="153"/>
      <c r="AF30" s="153"/>
      <c r="AG30" s="244"/>
      <c r="AH30" s="159"/>
      <c r="AI30" s="190"/>
      <c r="AJ30" s="158"/>
      <c r="AK30" s="191"/>
      <c r="AL30" s="181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</row>
    <row r="31" spans="1:53" ht="3" customHeight="1">
      <c r="AM31" s="34"/>
      <c r="AX31" s="276"/>
    </row>
    <row r="32" spans="1:53" ht="14.25" customHeight="1">
      <c r="L32" s="580">
        <v>1</v>
      </c>
      <c r="M32" s="845" t="s">
        <v>702</v>
      </c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04"/>
      <c r="AZ32" s="204"/>
      <c r="BA32" s="204"/>
    </row>
    <row r="33" spans="12:52" s="34" customFormat="1" ht="14.25" customHeight="1"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05"/>
      <c r="AY33" s="205"/>
      <c r="AZ33" s="205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RowHeight="11.25"/>
  <cols>
    <col min="1" max="16384" width="9.140625" style="760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29" hidden="1" customWidth="1"/>
    <col min="2" max="2" width="9.140625" style="130" hidden="1" customWidth="1"/>
    <col min="3" max="3" width="3.7109375" style="131" customWidth="1"/>
    <col min="4" max="4" width="7" style="132" bestFit="1" customWidth="1"/>
    <col min="5" max="5" width="11.28515625" style="132" customWidth="1"/>
    <col min="6" max="6" width="41" style="132" customWidth="1"/>
    <col min="7" max="7" width="18" style="132" customWidth="1"/>
    <col min="8" max="8" width="13.140625" style="132" customWidth="1"/>
    <col min="9" max="9" width="11.42578125" style="132" customWidth="1"/>
    <col min="10" max="10" width="42.140625" style="132" customWidth="1"/>
    <col min="11" max="11" width="115.7109375" style="132" customWidth="1"/>
    <col min="12" max="12" width="3.7109375" style="132" customWidth="1"/>
    <col min="13" max="16384" width="9.140625" style="132"/>
  </cols>
  <sheetData>
    <row r="1" spans="1:14" hidden="1"/>
    <row r="2" spans="1:14" hidden="1"/>
    <row r="3" spans="1:14" hidden="1"/>
    <row r="4" spans="1:14" ht="3" customHeight="1"/>
    <row r="5" spans="1:14" s="34" customFormat="1" ht="22.5">
      <c r="A5" s="126"/>
      <c r="C5" s="45"/>
      <c r="D5" s="1078" t="s">
        <v>454</v>
      </c>
      <c r="E5" s="1078"/>
      <c r="F5" s="1078"/>
      <c r="G5" s="1078"/>
      <c r="H5" s="1078"/>
      <c r="I5" s="1078"/>
      <c r="J5" s="1078"/>
      <c r="K5" s="551"/>
    </row>
    <row r="6" spans="1:14" ht="3" hidden="1" customHeight="1">
      <c r="D6" s="133"/>
      <c r="E6" s="133"/>
      <c r="G6" s="133"/>
      <c r="H6" s="133"/>
      <c r="I6" s="133"/>
      <c r="J6" s="133"/>
      <c r="K6" s="133"/>
    </row>
    <row r="7" spans="1:14" s="129" customFormat="1" ht="3" customHeight="1">
      <c r="B7" s="130"/>
      <c r="C7" s="131"/>
      <c r="D7" s="134"/>
      <c r="E7" s="134"/>
      <c r="G7" s="134"/>
      <c r="H7" s="134"/>
      <c r="I7" s="134"/>
      <c r="J7" s="134"/>
      <c r="K7" s="134"/>
      <c r="L7" s="135"/>
    </row>
    <row r="8" spans="1:14">
      <c r="D8" s="1080" t="s">
        <v>431</v>
      </c>
      <c r="E8" s="1080"/>
      <c r="F8" s="1080"/>
      <c r="G8" s="1080"/>
      <c r="H8" s="1080"/>
      <c r="I8" s="1080"/>
      <c r="J8" s="1080"/>
      <c r="K8" s="1080" t="s">
        <v>432</v>
      </c>
    </row>
    <row r="9" spans="1:14">
      <c r="D9" s="1080" t="s">
        <v>83</v>
      </c>
      <c r="E9" s="1080" t="s">
        <v>456</v>
      </c>
      <c r="F9" s="1080"/>
      <c r="G9" s="1080" t="s">
        <v>457</v>
      </c>
      <c r="H9" s="1080"/>
      <c r="I9" s="1080"/>
      <c r="J9" s="1080"/>
      <c r="K9" s="1080"/>
    </row>
    <row r="10" spans="1:14" ht="22.5">
      <c r="D10" s="1080"/>
      <c r="E10" s="138" t="s">
        <v>458</v>
      </c>
      <c r="F10" s="138" t="s">
        <v>405</v>
      </c>
      <c r="G10" s="138" t="s">
        <v>405</v>
      </c>
      <c r="H10" s="138" t="s">
        <v>458</v>
      </c>
      <c r="I10" s="138" t="s">
        <v>459</v>
      </c>
      <c r="J10" s="138" t="s">
        <v>433</v>
      </c>
      <c r="K10" s="1080"/>
    </row>
    <row r="11" spans="1:14" ht="12" customHeight="1">
      <c r="D11" s="40" t="s">
        <v>84</v>
      </c>
      <c r="E11" s="40" t="s">
        <v>50</v>
      </c>
      <c r="F11" s="40" t="s">
        <v>51</v>
      </c>
      <c r="G11" s="40" t="s">
        <v>52</v>
      </c>
      <c r="H11" s="40" t="s">
        <v>64</v>
      </c>
      <c r="I11" s="40" t="s">
        <v>65</v>
      </c>
      <c r="J11" s="40" t="s">
        <v>170</v>
      </c>
      <c r="K11" s="40" t="s">
        <v>171</v>
      </c>
    </row>
    <row r="12" spans="1:14" s="128" customFormat="1" ht="57" customHeight="1">
      <c r="A12" s="230" t="s">
        <v>51</v>
      </c>
      <c r="B12" s="136" t="s">
        <v>237</v>
      </c>
      <c r="C12" s="137"/>
      <c r="D12" s="139" t="s">
        <v>84</v>
      </c>
      <c r="E12" s="859"/>
      <c r="F12" s="848"/>
      <c r="G12" s="848"/>
      <c r="H12" s="848"/>
      <c r="I12" s="881"/>
      <c r="J12" s="849"/>
      <c r="K12" s="987" t="s">
        <v>460</v>
      </c>
      <c r="M12" s="568" t="str">
        <f>IF(ISERROR(INDEX(kind_of_nameforms,MATCH(E12,kind_of_forms,0),1)),"",INDEX(kind_of_nameforms,MATCH(E12,kind_of_forms,0),1))</f>
        <v/>
      </c>
      <c r="N12" s="569"/>
    </row>
    <row r="13" spans="1:14" ht="15" customHeight="1">
      <c r="A13" s="132"/>
      <c r="B13" s="132"/>
      <c r="C13" s="132"/>
      <c r="D13" s="114"/>
      <c r="E13" s="141" t="s">
        <v>5</v>
      </c>
      <c r="F13" s="140"/>
      <c r="G13" s="140"/>
      <c r="H13" s="140"/>
      <c r="I13" s="140"/>
      <c r="J13" s="413"/>
      <c r="K13" s="989"/>
    </row>
    <row r="14" spans="1:14" ht="3" customHeight="1">
      <c r="A14" s="132"/>
      <c r="B14" s="132"/>
      <c r="C14" s="132"/>
    </row>
    <row r="15" spans="1:14" ht="27.75" customHeight="1">
      <c r="E15" s="1079" t="s">
        <v>556</v>
      </c>
      <c r="F15" s="1079"/>
      <c r="G15" s="1079"/>
      <c r="H15" s="1079"/>
      <c r="I15" s="1079"/>
      <c r="J15" s="1079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8"/>
      <c r="D6" s="13"/>
      <c r="E6" s="13"/>
    </row>
    <row r="7" spans="3:9" ht="22.5">
      <c r="C7" s="48"/>
      <c r="D7" s="945" t="s">
        <v>297</v>
      </c>
      <c r="E7" s="947"/>
      <c r="F7" s="553"/>
    </row>
    <row r="8" spans="3:9" ht="3" customHeight="1">
      <c r="C8" s="48"/>
      <c r="D8" s="13"/>
      <c r="E8" s="13"/>
    </row>
    <row r="9" spans="3:9" ht="15.95" customHeight="1">
      <c r="C9" s="48"/>
      <c r="D9" s="101" t="s">
        <v>83</v>
      </c>
      <c r="E9" s="522" t="s">
        <v>296</v>
      </c>
    </row>
    <row r="10" spans="3:9" ht="12" customHeight="1">
      <c r="C10" s="48"/>
      <c r="D10" s="40" t="s">
        <v>84</v>
      </c>
      <c r="E10" s="40" t="s">
        <v>50</v>
      </c>
    </row>
    <row r="11" spans="3:9" ht="11.25" hidden="1" customHeight="1">
      <c r="C11" s="48"/>
      <c r="D11" s="241">
        <v>0</v>
      </c>
      <c r="E11" s="523"/>
    </row>
    <row r="12" spans="3:9" ht="15" customHeight="1">
      <c r="C12" s="210"/>
      <c r="D12" s="124">
        <v>1</v>
      </c>
      <c r="E12" s="846"/>
    </row>
    <row r="13" spans="3:9" ht="12" customHeight="1">
      <c r="C13" s="48"/>
      <c r="D13" s="524"/>
      <c r="E13" s="525" t="s">
        <v>168</v>
      </c>
    </row>
    <row r="14" spans="3:9" ht="3" customHeight="1"/>
    <row r="15" spans="3:9" ht="22.5" customHeight="1">
      <c r="C15" s="212"/>
      <c r="D15" s="1081" t="s">
        <v>298</v>
      </c>
      <c r="E15" s="1081"/>
      <c r="F15" s="213"/>
      <c r="G15" s="213"/>
      <c r="H15" s="213"/>
      <c r="I15" s="21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7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26"/>
    </row>
    <row r="2" spans="3:12" hidden="1"/>
    <row r="3" spans="3:12" hidden="1"/>
    <row r="4" spans="3:12" hidden="1"/>
    <row r="5" spans="3:12" hidden="1"/>
    <row r="6" spans="3:12" ht="3" customHeight="1">
      <c r="C6" s="48"/>
      <c r="D6" s="13"/>
      <c r="E6" s="13"/>
    </row>
    <row r="7" spans="3:12" ht="22.5">
      <c r="C7" s="48"/>
      <c r="D7" s="1078" t="s">
        <v>56</v>
      </c>
      <c r="E7" s="1078"/>
      <c r="F7" s="553"/>
    </row>
    <row r="8" spans="3:12" ht="3" customHeight="1">
      <c r="C8" s="48"/>
      <c r="D8" s="13"/>
      <c r="E8" s="13"/>
    </row>
    <row r="9" spans="3:12" ht="15.95" customHeight="1">
      <c r="C9" s="48"/>
      <c r="D9" s="101" t="s">
        <v>83</v>
      </c>
      <c r="E9" s="113" t="s">
        <v>167</v>
      </c>
    </row>
    <row r="10" spans="3:12" ht="12" customHeight="1">
      <c r="C10" s="48"/>
      <c r="D10" s="40" t="s">
        <v>84</v>
      </c>
      <c r="E10" s="40" t="s">
        <v>50</v>
      </c>
    </row>
    <row r="11" spans="3:12" ht="15" hidden="1" customHeight="1">
      <c r="C11" s="48"/>
      <c r="D11" s="124">
        <v>0</v>
      </c>
      <c r="E11" s="240"/>
    </row>
    <row r="12" spans="3:12">
      <c r="C12" s="48"/>
      <c r="D12" s="114"/>
      <c r="E12" s="112" t="s">
        <v>168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4" customWidth="1"/>
    <col min="2" max="2" width="34.5703125" style="44" customWidth="1"/>
    <col min="3" max="3" width="85.5703125" style="44" customWidth="1"/>
    <col min="4" max="4" width="17.7109375" style="44" customWidth="1"/>
    <col min="5" max="16384" width="9.140625" style="44"/>
  </cols>
  <sheetData>
    <row r="1" spans="2:5" ht="3" customHeight="1"/>
    <row r="2" spans="2:5" ht="22.5">
      <c r="B2" s="1082" t="s">
        <v>57</v>
      </c>
      <c r="C2" s="1082"/>
      <c r="D2" s="1082"/>
      <c r="E2" s="554"/>
    </row>
    <row r="3" spans="2:5" ht="3" customHeight="1"/>
    <row r="4" spans="2:5" ht="21.75" customHeight="1" thickBot="1">
      <c r="B4" s="909" t="s">
        <v>1</v>
      </c>
      <c r="C4" s="909" t="s">
        <v>82</v>
      </c>
      <c r="D4" s="909" t="s">
        <v>68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27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3" customFormat="1" ht="17.100000000000001" customHeight="1">
      <c r="A2" s="33" t="s">
        <v>166</v>
      </c>
    </row>
    <row r="4" spans="1:19" s="12" customFormat="1" ht="17.100000000000001" customHeight="1">
      <c r="C4" s="46"/>
      <c r="D4" s="124"/>
      <c r="E4" s="125"/>
    </row>
    <row r="7" spans="1:19" s="33" customFormat="1" ht="17.100000000000001" customHeight="1">
      <c r="A7" s="33" t="s">
        <v>0</v>
      </c>
    </row>
    <row r="8" spans="1:19" ht="17.100000000000001" customHeight="1">
      <c r="G8" s="92"/>
      <c r="H8" s="92"/>
      <c r="I8" s="92"/>
      <c r="M8" s="41"/>
    </row>
    <row r="9" spans="1:19" s="100" customFormat="1" ht="17.100000000000001" customHeight="1">
      <c r="A9" s="281"/>
      <c r="C9" s="179"/>
      <c r="D9" s="955">
        <v>1</v>
      </c>
      <c r="E9" s="1113"/>
      <c r="F9" s="1115"/>
      <c r="G9" s="1119" t="s">
        <v>76</v>
      </c>
      <c r="H9" s="955"/>
      <c r="I9" s="955">
        <v>1</v>
      </c>
      <c r="J9" s="1107"/>
      <c r="K9" s="1020" t="s">
        <v>76</v>
      </c>
      <c r="L9" s="959"/>
      <c r="M9" s="959" t="s">
        <v>84</v>
      </c>
      <c r="N9" s="1111"/>
      <c r="O9" s="1020" t="s">
        <v>76</v>
      </c>
      <c r="P9" s="304"/>
      <c r="Q9" s="304" t="s">
        <v>84</v>
      </c>
      <c r="R9" s="896"/>
      <c r="S9" s="399"/>
    </row>
    <row r="10" spans="1:19" s="100" customFormat="1" ht="17.100000000000001" customHeight="1">
      <c r="A10" s="281"/>
      <c r="C10" s="179"/>
      <c r="D10" s="956"/>
      <c r="E10" s="1114"/>
      <c r="F10" s="1116"/>
      <c r="G10" s="956"/>
      <c r="H10" s="956"/>
      <c r="I10" s="956"/>
      <c r="J10" s="1108"/>
      <c r="K10" s="956"/>
      <c r="L10" s="956"/>
      <c r="M10" s="956"/>
      <c r="N10" s="1112"/>
      <c r="O10" s="956"/>
      <c r="P10" s="305"/>
      <c r="Q10" s="119"/>
      <c r="R10" s="119" t="s">
        <v>580</v>
      </c>
      <c r="S10" s="120"/>
    </row>
    <row r="11" spans="1:19" s="100" customFormat="1" ht="17.100000000000001" customHeight="1">
      <c r="A11" s="281"/>
      <c r="C11" s="179"/>
      <c r="D11" s="956"/>
      <c r="E11" s="1114"/>
      <c r="F11" s="1116"/>
      <c r="G11" s="956"/>
      <c r="H11" s="956"/>
      <c r="I11" s="956"/>
      <c r="J11" s="1108"/>
      <c r="K11" s="956"/>
      <c r="L11" s="118"/>
      <c r="M11" s="119"/>
      <c r="N11" s="119" t="s">
        <v>417</v>
      </c>
      <c r="O11" s="119"/>
      <c r="P11" s="119"/>
      <c r="Q11" s="119"/>
      <c r="R11" s="119"/>
      <c r="S11" s="120"/>
    </row>
    <row r="12" spans="1:19" s="100" customFormat="1" ht="17.25" customHeight="1">
      <c r="A12" s="281"/>
      <c r="C12" s="179"/>
      <c r="D12" s="956"/>
      <c r="E12" s="1114"/>
      <c r="F12" s="1116"/>
      <c r="G12" s="956"/>
      <c r="H12" s="118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20"/>
    </row>
    <row r="13" spans="1:19" ht="17.100000000000001" customHeight="1">
      <c r="A13" s="282"/>
    </row>
    <row r="14" spans="1:19" ht="16.5" customHeight="1">
      <c r="A14" s="281"/>
      <c r="B14" s="100"/>
      <c r="C14" s="179"/>
      <c r="D14" s="1106"/>
      <c r="E14" s="1117"/>
      <c r="F14" s="1118"/>
      <c r="G14" s="1120"/>
      <c r="H14" s="955"/>
      <c r="I14" s="955">
        <v>1</v>
      </c>
      <c r="J14" s="1107"/>
      <c r="K14" s="1020" t="s">
        <v>76</v>
      </c>
      <c r="L14" s="959"/>
      <c r="M14" s="959" t="s">
        <v>84</v>
      </c>
      <c r="N14" s="1111"/>
      <c r="O14" s="1020" t="s">
        <v>76</v>
      </c>
      <c r="P14" s="304"/>
      <c r="Q14" s="304" t="s">
        <v>84</v>
      </c>
      <c r="R14" s="896"/>
      <c r="S14" s="399"/>
    </row>
    <row r="15" spans="1:19" ht="17.100000000000001" customHeight="1">
      <c r="A15" s="281"/>
      <c r="B15" s="100"/>
      <c r="C15" s="179"/>
      <c r="D15" s="1106"/>
      <c r="E15" s="1117"/>
      <c r="F15" s="1118"/>
      <c r="G15" s="1120"/>
      <c r="H15" s="955"/>
      <c r="I15" s="955"/>
      <c r="J15" s="1108"/>
      <c r="K15" s="1020"/>
      <c r="L15" s="959"/>
      <c r="M15" s="959"/>
      <c r="N15" s="1112"/>
      <c r="O15" s="1020"/>
      <c r="P15" s="305"/>
      <c r="Q15" s="119"/>
      <c r="R15" s="119" t="s">
        <v>580</v>
      </c>
      <c r="S15" s="120"/>
    </row>
    <row r="16" spans="1:19" ht="17.100000000000001" customHeight="1">
      <c r="A16" s="281"/>
      <c r="B16" s="100"/>
      <c r="C16" s="179"/>
      <c r="D16" s="1106"/>
      <c r="E16" s="1117"/>
      <c r="F16" s="1118"/>
      <c r="G16" s="1120"/>
      <c r="H16" s="955"/>
      <c r="I16" s="955"/>
      <c r="J16" s="1108"/>
      <c r="K16" s="1020"/>
      <c r="L16" s="118"/>
      <c r="M16" s="119"/>
      <c r="N16" s="119" t="s">
        <v>417</v>
      </c>
      <c r="O16" s="119"/>
      <c r="P16" s="119"/>
      <c r="Q16" s="119"/>
      <c r="R16" s="119"/>
      <c r="S16" s="120"/>
    </row>
    <row r="17" spans="1:36" ht="17.100000000000001" customHeight="1">
      <c r="A17" s="281"/>
      <c r="B17" s="100"/>
      <c r="C17" s="179"/>
      <c r="D17" s="1106"/>
      <c r="E17" s="1117"/>
      <c r="F17" s="1118"/>
      <c r="G17" s="1120"/>
      <c r="H17" s="118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1:36" ht="17.100000000000001" customHeight="1">
      <c r="A18" s="282"/>
    </row>
    <row r="19" spans="1:36" s="33" customFormat="1" ht="17.100000000000001" hidden="1" customHeight="1">
      <c r="A19" s="33" t="s">
        <v>15</v>
      </c>
      <c r="C19" s="33" t="s">
        <v>84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1043" t="s">
        <v>281</v>
      </c>
      <c r="P25" s="1043"/>
      <c r="Q25" s="1043"/>
      <c r="R25" s="1045" t="s">
        <v>254</v>
      </c>
      <c r="S25" s="1045"/>
      <c r="T25" s="1045"/>
      <c r="U25" s="985" t="s">
        <v>320</v>
      </c>
      <c r="W25" s="1121"/>
    </row>
    <row r="26" spans="1:36" ht="17.100000000000001" hidden="1" customHeight="1">
      <c r="O26" s="1109" t="s">
        <v>697</v>
      </c>
      <c r="P26" s="1109" t="s">
        <v>255</v>
      </c>
      <c r="Q26" s="1109"/>
      <c r="R26" s="1045"/>
      <c r="S26" s="1045"/>
      <c r="T26" s="1045"/>
      <c r="U26" s="985"/>
      <c r="W26" s="1121"/>
    </row>
    <row r="27" spans="1:36" ht="37.5" hidden="1" customHeight="1">
      <c r="O27" s="1109"/>
      <c r="P27" s="102" t="s">
        <v>698</v>
      </c>
      <c r="Q27" s="102" t="s">
        <v>6</v>
      </c>
      <c r="R27" s="103" t="s">
        <v>258</v>
      </c>
      <c r="S27" s="1044" t="s">
        <v>257</v>
      </c>
      <c r="T27" s="1044"/>
      <c r="U27" s="985"/>
      <c r="W27" s="1121"/>
    </row>
    <row r="28" spans="1:36" ht="17.100000000000001" hidden="1" customHeight="1">
      <c r="G28" s="175"/>
      <c r="H28" s="175"/>
      <c r="I28" s="175"/>
      <c r="J28" s="175"/>
      <c r="K28" s="175"/>
      <c r="L28" s="123"/>
      <c r="M28" s="545" t="s">
        <v>170</v>
      </c>
      <c r="N28" s="546"/>
      <c r="O28" s="1110"/>
      <c r="P28" s="1110"/>
      <c r="Q28" s="1110"/>
      <c r="R28" s="1110"/>
      <c r="S28" s="1110"/>
      <c r="T28" s="1110"/>
      <c r="U28" s="1110"/>
      <c r="V28" s="123"/>
      <c r="W28" s="123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</row>
    <row r="29" spans="1:36" s="34" customFormat="1" ht="22.5" hidden="1">
      <c r="A29" s="1015">
        <v>1</v>
      </c>
      <c r="B29" s="313"/>
      <c r="C29" s="313"/>
      <c r="D29" s="313"/>
      <c r="E29" s="314"/>
      <c r="F29" s="447"/>
      <c r="G29" s="447"/>
      <c r="H29" s="447"/>
      <c r="I29" s="315"/>
      <c r="J29" s="175"/>
      <c r="K29" s="175"/>
      <c r="L29" s="312">
        <f>mergeValue(A29)</f>
        <v>1</v>
      </c>
      <c r="M29" s="544" t="s">
        <v>21</v>
      </c>
      <c r="N29" s="528"/>
      <c r="O29" s="1094"/>
      <c r="P29" s="1084"/>
      <c r="Q29" s="1084"/>
      <c r="R29" s="1084"/>
      <c r="S29" s="1084"/>
      <c r="T29" s="1084"/>
      <c r="U29" s="1084"/>
      <c r="V29" s="1085"/>
      <c r="W29" s="556" t="s">
        <v>449</v>
      </c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</row>
    <row r="30" spans="1:36" s="34" customFormat="1" ht="22.5" hidden="1">
      <c r="A30" s="1015"/>
      <c r="B30" s="1015">
        <v>1</v>
      </c>
      <c r="C30" s="313"/>
      <c r="D30" s="313"/>
      <c r="E30" s="447"/>
      <c r="F30" s="447"/>
      <c r="G30" s="447"/>
      <c r="H30" s="447"/>
      <c r="I30" s="192"/>
      <c r="J30" s="176"/>
      <c r="L30" s="312" t="str">
        <f>mergeValue(A30) &amp;"."&amp; mergeValue(B30)</f>
        <v>1.1</v>
      </c>
      <c r="M30" s="155" t="s">
        <v>16</v>
      </c>
      <c r="N30" s="264"/>
      <c r="O30" s="1094"/>
      <c r="P30" s="1084"/>
      <c r="Q30" s="1084"/>
      <c r="R30" s="1084"/>
      <c r="S30" s="1084"/>
      <c r="T30" s="1084"/>
      <c r="U30" s="1084"/>
      <c r="V30" s="1085"/>
      <c r="W30" s="265" t="s">
        <v>450</v>
      </c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</row>
    <row r="31" spans="1:36" s="34" customFormat="1" ht="45" hidden="1">
      <c r="A31" s="1015"/>
      <c r="B31" s="1015"/>
      <c r="C31" s="1015">
        <v>1</v>
      </c>
      <c r="D31" s="313"/>
      <c r="E31" s="447"/>
      <c r="F31" s="447"/>
      <c r="G31" s="447"/>
      <c r="H31" s="447"/>
      <c r="I31" s="316"/>
      <c r="J31" s="176"/>
      <c r="K31" s="98"/>
      <c r="L31" s="312" t="str">
        <f>mergeValue(A31) &amp;"."&amp; mergeValue(B31)&amp;"."&amp; mergeValue(C31)</f>
        <v>1.1.1</v>
      </c>
      <c r="M31" s="156" t="s">
        <v>561</v>
      </c>
      <c r="N31" s="264"/>
      <c r="O31" s="1094"/>
      <c r="P31" s="1084"/>
      <c r="Q31" s="1084"/>
      <c r="R31" s="1084"/>
      <c r="S31" s="1084"/>
      <c r="T31" s="1084"/>
      <c r="U31" s="1084"/>
      <c r="V31" s="1085"/>
      <c r="W31" s="265" t="s">
        <v>562</v>
      </c>
      <c r="X31" s="276"/>
      <c r="Y31" s="276"/>
      <c r="Z31" s="276"/>
      <c r="AA31" s="290"/>
      <c r="AB31" s="276"/>
      <c r="AC31" s="276"/>
      <c r="AD31" s="276"/>
      <c r="AE31" s="276"/>
      <c r="AF31" s="276"/>
      <c r="AG31" s="276"/>
      <c r="AH31" s="276"/>
    </row>
    <row r="32" spans="1:36" s="34" customFormat="1" ht="33.75" hidden="1">
      <c r="A32" s="1015"/>
      <c r="B32" s="1015"/>
      <c r="C32" s="1015"/>
      <c r="D32" s="1015">
        <v>1</v>
      </c>
      <c r="E32" s="447"/>
      <c r="F32" s="447"/>
      <c r="G32" s="447"/>
      <c r="H32" s="447"/>
      <c r="I32" s="1024"/>
      <c r="J32" s="176"/>
      <c r="K32" s="98"/>
      <c r="L32" s="312" t="str">
        <f>mergeValue(A32) &amp;"."&amp; mergeValue(B32)&amp;"."&amp; mergeValue(C32)&amp;"."&amp; mergeValue(D32)</f>
        <v>1.1.1.1</v>
      </c>
      <c r="M32" s="157" t="s">
        <v>385</v>
      </c>
      <c r="N32" s="264"/>
      <c r="O32" s="1086"/>
      <c r="P32" s="1087"/>
      <c r="Q32" s="1087"/>
      <c r="R32" s="1087"/>
      <c r="S32" s="1087"/>
      <c r="T32" s="1087"/>
      <c r="U32" s="1087"/>
      <c r="V32" s="1088"/>
      <c r="W32" s="265" t="s">
        <v>557</v>
      </c>
      <c r="X32" s="276"/>
      <c r="Y32" s="276"/>
      <c r="Z32" s="276"/>
      <c r="AA32" s="290"/>
      <c r="AB32" s="276"/>
      <c r="AC32" s="276"/>
      <c r="AD32" s="276"/>
      <c r="AE32" s="276"/>
      <c r="AF32" s="276"/>
      <c r="AG32" s="276"/>
      <c r="AH32" s="276"/>
    </row>
    <row r="33" spans="1:36" s="34" customFormat="1" ht="33.75" hidden="1" customHeight="1">
      <c r="A33" s="1015"/>
      <c r="B33" s="1015"/>
      <c r="C33" s="1015"/>
      <c r="D33" s="1015"/>
      <c r="E33" s="1015">
        <v>1</v>
      </c>
      <c r="F33" s="447"/>
      <c r="G33" s="447"/>
      <c r="H33" s="447"/>
      <c r="I33" s="1024"/>
      <c r="J33" s="1024"/>
      <c r="K33" s="98"/>
      <c r="L33" s="312" t="str">
        <f>mergeValue(A33) &amp;"."&amp; mergeValue(B33)&amp;"."&amp; mergeValue(C33)&amp;"."&amp; mergeValue(D33)&amp;"."&amp; mergeValue(E33)</f>
        <v>1.1.1.1.1</v>
      </c>
      <c r="M33" s="167" t="s">
        <v>10</v>
      </c>
      <c r="N33" s="265"/>
      <c r="O33" s="1089"/>
      <c r="P33" s="1090"/>
      <c r="Q33" s="1090"/>
      <c r="R33" s="1090"/>
      <c r="S33" s="1090"/>
      <c r="T33" s="1090"/>
      <c r="U33" s="1090"/>
      <c r="V33" s="1091"/>
      <c r="W33" s="265" t="s">
        <v>451</v>
      </c>
      <c r="X33" s="276"/>
      <c r="Y33" s="290" t="str">
        <f>strCheckUnique(Z33:Z36)</f>
        <v/>
      </c>
      <c r="Z33" s="276"/>
      <c r="AA33" s="290"/>
      <c r="AB33" s="276"/>
      <c r="AC33" s="276"/>
      <c r="AD33" s="276"/>
      <c r="AE33" s="276"/>
      <c r="AF33" s="276"/>
      <c r="AG33" s="276"/>
      <c r="AH33" s="276"/>
    </row>
    <row r="34" spans="1:36" s="34" customFormat="1" ht="66" hidden="1" customHeight="1">
      <c r="A34" s="1015"/>
      <c r="B34" s="1015"/>
      <c r="C34" s="1015"/>
      <c r="D34" s="1015"/>
      <c r="E34" s="1015"/>
      <c r="F34" s="313">
        <v>1</v>
      </c>
      <c r="G34" s="313"/>
      <c r="H34" s="313"/>
      <c r="I34" s="1024"/>
      <c r="J34" s="1024"/>
      <c r="K34" s="316"/>
      <c r="L34" s="312" t="str">
        <f>mergeValue(A34) &amp;"."&amp; mergeValue(B34)&amp;"."&amp; mergeValue(C34)&amp;"."&amp; mergeValue(D34)&amp;"."&amp; mergeValue(E34)&amp;"."&amp; mergeValue(F34)</f>
        <v>1.1.1.1.1.1</v>
      </c>
      <c r="M34" s="306"/>
      <c r="N34" s="1031"/>
      <c r="O34" s="187"/>
      <c r="P34" s="187"/>
      <c r="Q34" s="187"/>
      <c r="R34" s="1019"/>
      <c r="S34" s="1020" t="s">
        <v>75</v>
      </c>
      <c r="T34" s="1019"/>
      <c r="U34" s="1020" t="s">
        <v>76</v>
      </c>
      <c r="V34" s="261"/>
      <c r="W34" s="1095" t="s">
        <v>452</v>
      </c>
      <c r="X34" s="276" t="str">
        <f>strCheckDate(O35:V35)</f>
        <v/>
      </c>
      <c r="Y34" s="276"/>
      <c r="Z34" s="290" t="str">
        <f>IF(M34="","",M34 )</f>
        <v/>
      </c>
      <c r="AA34" s="290"/>
      <c r="AB34" s="290"/>
      <c r="AC34" s="290"/>
      <c r="AD34" s="276"/>
      <c r="AE34" s="276"/>
      <c r="AF34" s="276"/>
      <c r="AG34" s="276"/>
      <c r="AH34" s="276"/>
    </row>
    <row r="35" spans="1:36" s="34" customFormat="1" ht="14.25" hidden="1" customHeight="1">
      <c r="A35" s="1015"/>
      <c r="B35" s="1015"/>
      <c r="C35" s="1015"/>
      <c r="D35" s="1015"/>
      <c r="E35" s="1015"/>
      <c r="F35" s="313"/>
      <c r="G35" s="313"/>
      <c r="H35" s="313"/>
      <c r="I35" s="1024"/>
      <c r="J35" s="1024"/>
      <c r="K35" s="316"/>
      <c r="L35" s="166"/>
      <c r="M35" s="196"/>
      <c r="N35" s="1031"/>
      <c r="O35" s="277"/>
      <c r="P35" s="274"/>
      <c r="Q35" s="275" t="str">
        <f>R34 &amp; "-" &amp; T34</f>
        <v>-</v>
      </c>
      <c r="R35" s="1019"/>
      <c r="S35" s="1020"/>
      <c r="T35" s="1028"/>
      <c r="U35" s="1020"/>
      <c r="V35" s="261"/>
      <c r="W35" s="1096"/>
      <c r="X35" s="276"/>
      <c r="Y35" s="276"/>
      <c r="Z35" s="276"/>
      <c r="AA35" s="290"/>
      <c r="AB35" s="276"/>
      <c r="AC35" s="276"/>
      <c r="AD35" s="276"/>
      <c r="AE35" s="276"/>
      <c r="AF35" s="276"/>
      <c r="AG35" s="276"/>
      <c r="AH35" s="276"/>
    </row>
    <row r="36" spans="1:36" ht="15" hidden="1" customHeight="1">
      <c r="A36" s="1015"/>
      <c r="B36" s="1015"/>
      <c r="C36" s="1015"/>
      <c r="D36" s="1015"/>
      <c r="E36" s="1015"/>
      <c r="F36" s="313"/>
      <c r="G36" s="313"/>
      <c r="H36" s="313"/>
      <c r="I36" s="1024"/>
      <c r="J36" s="1024"/>
      <c r="K36" s="193"/>
      <c r="L36" s="109"/>
      <c r="M36" s="170" t="s">
        <v>386</v>
      </c>
      <c r="N36" s="190"/>
      <c r="O36" s="153"/>
      <c r="P36" s="153"/>
      <c r="Q36" s="153"/>
      <c r="R36" s="244"/>
      <c r="S36" s="191"/>
      <c r="T36" s="191"/>
      <c r="U36" s="191"/>
      <c r="V36" s="181"/>
      <c r="W36" s="1097"/>
      <c r="X36" s="280"/>
      <c r="Y36" s="280"/>
      <c r="Z36" s="280"/>
      <c r="AA36" s="290"/>
      <c r="AB36" s="280"/>
      <c r="AC36" s="276"/>
      <c r="AD36" s="276"/>
      <c r="AE36" s="276"/>
      <c r="AF36" s="276"/>
      <c r="AG36" s="276"/>
      <c r="AH36" s="276"/>
      <c r="AI36" s="34"/>
    </row>
    <row r="37" spans="1:36" ht="15" hidden="1" customHeight="1">
      <c r="A37" s="1015"/>
      <c r="B37" s="1015"/>
      <c r="C37" s="1015"/>
      <c r="D37" s="1015"/>
      <c r="E37" s="313"/>
      <c r="F37" s="447"/>
      <c r="G37" s="447"/>
      <c r="H37" s="447"/>
      <c r="I37" s="1024"/>
      <c r="J37" s="82"/>
      <c r="K37" s="193"/>
      <c r="L37" s="109"/>
      <c r="M37" s="160" t="s">
        <v>13</v>
      </c>
      <c r="N37" s="190"/>
      <c r="O37" s="153"/>
      <c r="P37" s="153"/>
      <c r="Q37" s="153"/>
      <c r="R37" s="244"/>
      <c r="S37" s="191"/>
      <c r="T37" s="191"/>
      <c r="U37" s="190"/>
      <c r="V37" s="191"/>
      <c r="W37" s="181"/>
      <c r="X37" s="280"/>
      <c r="Y37" s="280"/>
      <c r="Z37" s="280"/>
      <c r="AA37" s="280"/>
      <c r="AB37" s="280"/>
      <c r="AC37" s="280"/>
      <c r="AD37" s="280"/>
      <c r="AE37" s="280"/>
      <c r="AF37" s="280"/>
      <c r="AG37" s="280"/>
      <c r="AH37" s="280"/>
    </row>
    <row r="38" spans="1:36" ht="15" hidden="1" customHeight="1">
      <c r="A38" s="1015"/>
      <c r="B38" s="1015"/>
      <c r="C38" s="1015"/>
      <c r="D38" s="313"/>
      <c r="E38" s="317"/>
      <c r="F38" s="447"/>
      <c r="G38" s="447"/>
      <c r="H38" s="447"/>
      <c r="I38" s="193"/>
      <c r="J38" s="82"/>
      <c r="K38" s="175"/>
      <c r="L38" s="109"/>
      <c r="M38" s="159" t="s">
        <v>387</v>
      </c>
      <c r="N38" s="190"/>
      <c r="O38" s="153"/>
      <c r="P38" s="153"/>
      <c r="Q38" s="153"/>
      <c r="R38" s="244"/>
      <c r="S38" s="191"/>
      <c r="T38" s="191"/>
      <c r="U38" s="190"/>
      <c r="V38" s="191"/>
      <c r="W38" s="181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</row>
    <row r="39" spans="1:36" ht="15" hidden="1" customHeight="1">
      <c r="A39" s="1015"/>
      <c r="B39" s="1015"/>
      <c r="C39" s="313"/>
      <c r="D39" s="313"/>
      <c r="E39" s="317"/>
      <c r="F39" s="447"/>
      <c r="G39" s="447"/>
      <c r="H39" s="447"/>
      <c r="I39" s="193"/>
      <c r="J39" s="82"/>
      <c r="K39" s="175"/>
      <c r="L39" s="109"/>
      <c r="M39" s="158" t="s">
        <v>366</v>
      </c>
      <c r="N39" s="191"/>
      <c r="O39" s="158"/>
      <c r="P39" s="158"/>
      <c r="Q39" s="158"/>
      <c r="R39" s="244"/>
      <c r="S39" s="191"/>
      <c r="T39" s="191"/>
      <c r="U39" s="190"/>
      <c r="V39" s="191"/>
      <c r="W39" s="181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</row>
    <row r="40" spans="1:36" ht="15" hidden="1" customHeight="1">
      <c r="A40" s="1015"/>
      <c r="B40" s="313"/>
      <c r="C40" s="317"/>
      <c r="D40" s="317"/>
      <c r="E40" s="317"/>
      <c r="F40" s="447"/>
      <c r="G40" s="447"/>
      <c r="H40" s="447"/>
      <c r="I40" s="193"/>
      <c r="J40" s="82"/>
      <c r="K40" s="175"/>
      <c r="L40" s="109"/>
      <c r="M40" s="172" t="s">
        <v>19</v>
      </c>
      <c r="N40" s="191"/>
      <c r="O40" s="158"/>
      <c r="P40" s="158"/>
      <c r="Q40" s="158"/>
      <c r="R40" s="244"/>
      <c r="S40" s="191"/>
      <c r="T40" s="191"/>
      <c r="U40" s="190"/>
      <c r="V40" s="191"/>
      <c r="W40" s="181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</row>
    <row r="41" spans="1:36" ht="15" hidden="1" customHeight="1">
      <c r="A41" s="313"/>
      <c r="B41" s="318"/>
      <c r="C41" s="318"/>
      <c r="D41" s="318"/>
      <c r="E41" s="319"/>
      <c r="F41" s="318"/>
      <c r="G41" s="447"/>
      <c r="H41" s="447"/>
      <c r="I41" s="192"/>
      <c r="J41" s="82"/>
      <c r="K41" s="316"/>
      <c r="L41" s="109"/>
      <c r="M41" s="201" t="s">
        <v>292</v>
      </c>
      <c r="N41" s="191"/>
      <c r="O41" s="158"/>
      <c r="P41" s="158"/>
      <c r="Q41" s="158"/>
      <c r="R41" s="244"/>
      <c r="S41" s="191"/>
      <c r="T41" s="191"/>
      <c r="U41" s="190"/>
      <c r="V41" s="191"/>
      <c r="W41" s="181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</row>
    <row r="42" spans="1:36" ht="18.75" customHeight="1"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</row>
    <row r="43" spans="1:36" s="33" customFormat="1" ht="17.100000000000001" customHeight="1">
      <c r="A43" s="33" t="s">
        <v>15</v>
      </c>
      <c r="C43" s="33" t="s">
        <v>50</v>
      </c>
      <c r="U43" s="178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</row>
    <row r="44" spans="1:36" ht="17.100000000000001" customHeight="1"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</row>
    <row r="45" spans="1:36" s="600" customFormat="1" ht="22.5">
      <c r="A45" s="1015">
        <v>1</v>
      </c>
      <c r="B45" s="646"/>
      <c r="C45" s="646"/>
      <c r="D45" s="646"/>
      <c r="E45" s="647"/>
      <c r="F45" s="647"/>
      <c r="G45" s="648"/>
      <c r="H45" s="648"/>
      <c r="I45" s="645"/>
      <c r="J45" s="617"/>
      <c r="K45" s="617"/>
      <c r="L45" s="644">
        <f>mergeValue(A45)</f>
        <v>1</v>
      </c>
      <c r="M45" s="588" t="s">
        <v>21</v>
      </c>
      <c r="N45" s="630"/>
      <c r="O45" s="1083"/>
      <c r="P45" s="1084"/>
      <c r="Q45" s="1084"/>
      <c r="R45" s="1084"/>
      <c r="S45" s="1084"/>
      <c r="T45" s="1084"/>
      <c r="U45" s="1084"/>
      <c r="V45" s="1084"/>
      <c r="W45" s="853" t="s">
        <v>628</v>
      </c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</row>
    <row r="46" spans="1:36" s="600" customFormat="1" ht="22.5">
      <c r="A46" s="1015"/>
      <c r="B46" s="1015">
        <v>1</v>
      </c>
      <c r="C46" s="646"/>
      <c r="D46" s="646"/>
      <c r="E46" s="649"/>
      <c r="F46" s="648"/>
      <c r="G46" s="648"/>
      <c r="H46" s="648"/>
      <c r="I46" s="623"/>
      <c r="J46" s="618"/>
      <c r="L46" s="644" t="str">
        <f>mergeValue(A46) &amp;"."&amp; mergeValue(B46)</f>
        <v>1.1</v>
      </c>
      <c r="M46" s="607" t="s">
        <v>16</v>
      </c>
      <c r="N46" s="630"/>
      <c r="O46" s="1083"/>
      <c r="P46" s="1084"/>
      <c r="Q46" s="1084"/>
      <c r="R46" s="1084"/>
      <c r="S46" s="1084"/>
      <c r="T46" s="1084"/>
      <c r="U46" s="1084"/>
      <c r="V46" s="1084"/>
      <c r="W46" s="853" t="s">
        <v>450</v>
      </c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</row>
    <row r="47" spans="1:36" s="600" customFormat="1" ht="45">
      <c r="A47" s="1015"/>
      <c r="B47" s="1015"/>
      <c r="C47" s="1015">
        <v>1</v>
      </c>
      <c r="D47" s="646"/>
      <c r="E47" s="649"/>
      <c r="F47" s="648"/>
      <c r="G47" s="648"/>
      <c r="H47" s="648"/>
      <c r="I47" s="655"/>
      <c r="J47" s="618"/>
      <c r="K47" s="604"/>
      <c r="L47" s="644" t="str">
        <f>mergeValue(A47) &amp;"."&amp; mergeValue(B47)&amp;"."&amp; mergeValue(C47)</f>
        <v>1.1.1</v>
      </c>
      <c r="M47" s="608" t="s">
        <v>561</v>
      </c>
      <c r="N47" s="630"/>
      <c r="O47" s="1083"/>
      <c r="P47" s="1084"/>
      <c r="Q47" s="1084"/>
      <c r="R47" s="1084"/>
      <c r="S47" s="1084"/>
      <c r="T47" s="1084"/>
      <c r="U47" s="1084"/>
      <c r="V47" s="1084"/>
      <c r="W47" s="853" t="s">
        <v>562</v>
      </c>
      <c r="X47" s="636"/>
      <c r="Y47" s="636"/>
      <c r="Z47" s="636"/>
      <c r="AA47" s="641"/>
      <c r="AB47" s="636"/>
      <c r="AC47" s="636"/>
      <c r="AD47" s="636"/>
      <c r="AE47" s="636"/>
      <c r="AF47" s="636"/>
      <c r="AG47" s="636"/>
      <c r="AH47" s="636"/>
    </row>
    <row r="48" spans="1:36" s="600" customFormat="1" ht="33.75">
      <c r="A48" s="1015"/>
      <c r="B48" s="1015"/>
      <c r="C48" s="1015"/>
      <c r="D48" s="1015">
        <v>1</v>
      </c>
      <c r="E48" s="649"/>
      <c r="F48" s="648"/>
      <c r="G48" s="648"/>
      <c r="H48" s="1024"/>
      <c r="I48" s="1032"/>
      <c r="J48" s="618"/>
      <c r="K48" s="604"/>
      <c r="L48" s="644" t="str">
        <f>mergeValue(A48) &amp;"."&amp; mergeValue(B48)&amp;"."&amp; mergeValue(C48)&amp;"."&amp; mergeValue(D48)</f>
        <v>1.1.1.1</v>
      </c>
      <c r="M48" s="609" t="s">
        <v>385</v>
      </c>
      <c r="N48" s="630"/>
      <c r="O48" s="1086"/>
      <c r="P48" s="1087"/>
      <c r="Q48" s="1087"/>
      <c r="R48" s="1087"/>
      <c r="S48" s="1087"/>
      <c r="T48" s="1087"/>
      <c r="U48" s="1087"/>
      <c r="V48" s="1087"/>
      <c r="W48" s="853" t="s">
        <v>576</v>
      </c>
      <c r="X48" s="636"/>
      <c r="Y48" s="636"/>
      <c r="Z48" s="636"/>
      <c r="AA48" s="641"/>
      <c r="AB48" s="636"/>
      <c r="AC48" s="636"/>
      <c r="AD48" s="636"/>
      <c r="AE48" s="636"/>
      <c r="AF48" s="636"/>
      <c r="AG48" s="636"/>
      <c r="AH48" s="636"/>
    </row>
    <row r="49" spans="1:36" s="600" customFormat="1" ht="33.75" customHeight="1">
      <c r="A49" s="1015"/>
      <c r="B49" s="1015"/>
      <c r="C49" s="1015"/>
      <c r="D49" s="1015"/>
      <c r="E49" s="1016" t="s">
        <v>84</v>
      </c>
      <c r="F49" s="646"/>
      <c r="G49" s="648"/>
      <c r="H49" s="1024"/>
      <c r="I49" s="1032"/>
      <c r="J49" s="1024"/>
      <c r="K49" s="604"/>
      <c r="L49" s="644" t="str">
        <f>mergeValue(A49) &amp;"."&amp; mergeValue(B49)&amp;"."&amp; mergeValue(C49)&amp;"."&amp; mergeValue(D49)&amp;"."&amp; mergeValue(E49)</f>
        <v>1.1.1.1.1</v>
      </c>
      <c r="M49" s="613" t="s">
        <v>10</v>
      </c>
      <c r="N49" s="631"/>
      <c r="O49" s="1089"/>
      <c r="P49" s="1090"/>
      <c r="Q49" s="1090"/>
      <c r="R49" s="1090"/>
      <c r="S49" s="1090"/>
      <c r="T49" s="1090"/>
      <c r="U49" s="1090"/>
      <c r="V49" s="1090"/>
      <c r="W49" s="853" t="s">
        <v>451</v>
      </c>
      <c r="X49" s="636"/>
      <c r="Y49" s="641" t="str">
        <f>strCheckUnique(Z49:Z52)</f>
        <v/>
      </c>
      <c r="Z49" s="636"/>
      <c r="AA49" s="641"/>
      <c r="AB49" s="636"/>
      <c r="AC49" s="636"/>
      <c r="AD49" s="636"/>
      <c r="AE49" s="636"/>
      <c r="AF49" s="636"/>
      <c r="AG49" s="636"/>
      <c r="AH49" s="636"/>
    </row>
    <row r="50" spans="1:36" s="600" customFormat="1" ht="168" customHeight="1">
      <c r="A50" s="1015"/>
      <c r="B50" s="1015"/>
      <c r="C50" s="1015"/>
      <c r="D50" s="1015"/>
      <c r="E50" s="1016"/>
      <c r="F50" s="646">
        <v>1</v>
      </c>
      <c r="G50" s="646"/>
      <c r="H50" s="1024"/>
      <c r="I50" s="1032"/>
      <c r="J50" s="1024"/>
      <c r="K50" s="655"/>
      <c r="L50" s="644" t="str">
        <f>mergeValue(A50) &amp;"."&amp; mergeValue(B50)&amp;"."&amp; mergeValue(C50)&amp;"."&amp; mergeValue(D50)&amp;"."&amp; mergeValue(E50)&amp;"."&amp; mergeValue(F50)</f>
        <v>1.1.1.1.1.1</v>
      </c>
      <c r="M50" s="643"/>
      <c r="N50" s="1031"/>
      <c r="O50" s="620"/>
      <c r="P50" s="620"/>
      <c r="Q50" s="620"/>
      <c r="R50" s="1019"/>
      <c r="S50" s="1034" t="s">
        <v>75</v>
      </c>
      <c r="T50" s="1019"/>
      <c r="U50" s="1034" t="s">
        <v>76</v>
      </c>
      <c r="V50" s="815"/>
      <c r="W50" s="1014" t="s">
        <v>629</v>
      </c>
      <c r="X50" s="636" t="str">
        <f>strCheckDate(O51:V51)</f>
        <v/>
      </c>
      <c r="Y50" s="636"/>
      <c r="Z50" s="641" t="str">
        <f>IF(M50="","",M50 )</f>
        <v/>
      </c>
      <c r="AA50" s="641"/>
      <c r="AB50" s="641"/>
      <c r="AC50" s="641"/>
      <c r="AD50" s="636"/>
      <c r="AE50" s="636"/>
      <c r="AF50" s="636"/>
      <c r="AG50" s="636"/>
      <c r="AH50" s="636"/>
    </row>
    <row r="51" spans="1:36" s="600" customFormat="1" ht="14.25" hidden="1" customHeight="1">
      <c r="A51" s="1015"/>
      <c r="B51" s="1015"/>
      <c r="C51" s="1015"/>
      <c r="D51" s="1015"/>
      <c r="E51" s="1016"/>
      <c r="F51" s="646"/>
      <c r="G51" s="646"/>
      <c r="H51" s="1024"/>
      <c r="I51" s="1032"/>
      <c r="J51" s="1024"/>
      <c r="K51" s="655"/>
      <c r="L51" s="612"/>
      <c r="M51" s="661"/>
      <c r="N51" s="1031"/>
      <c r="O51" s="637"/>
      <c r="P51" s="634"/>
      <c r="Q51" s="635" t="str">
        <f>R50 &amp; "-" &amp; T50</f>
        <v>-</v>
      </c>
      <c r="R51" s="1019"/>
      <c r="S51" s="1034"/>
      <c r="T51" s="1028"/>
      <c r="U51" s="1034"/>
      <c r="V51" s="815"/>
      <c r="W51" s="1014"/>
      <c r="X51" s="636"/>
      <c r="Y51" s="636"/>
      <c r="Z51" s="636"/>
      <c r="AA51" s="641"/>
      <c r="AB51" s="636"/>
      <c r="AC51" s="636"/>
      <c r="AD51" s="636"/>
      <c r="AE51" s="636"/>
      <c r="AF51" s="636"/>
      <c r="AG51" s="636"/>
      <c r="AH51" s="636"/>
    </row>
    <row r="52" spans="1:36" s="599" customFormat="1" ht="15" customHeight="1">
      <c r="A52" s="1015"/>
      <c r="B52" s="1015"/>
      <c r="C52" s="1015"/>
      <c r="D52" s="1015"/>
      <c r="E52" s="1016"/>
      <c r="F52" s="650"/>
      <c r="G52" s="648"/>
      <c r="H52" s="1024"/>
      <c r="I52" s="1032"/>
      <c r="J52" s="1024"/>
      <c r="K52" s="624"/>
      <c r="L52" s="605"/>
      <c r="M52" s="614" t="s">
        <v>386</v>
      </c>
      <c r="N52" s="621"/>
      <c r="O52" s="606"/>
      <c r="P52" s="606"/>
      <c r="Q52" s="606"/>
      <c r="R52" s="628"/>
      <c r="S52" s="622"/>
      <c r="T52" s="622"/>
      <c r="U52" s="622"/>
      <c r="V52" s="844"/>
      <c r="W52" s="1014"/>
      <c r="X52" s="638"/>
      <c r="Y52" s="638"/>
      <c r="Z52" s="638"/>
      <c r="AA52" s="641"/>
      <c r="AB52" s="638"/>
      <c r="AC52" s="636"/>
      <c r="AD52" s="636"/>
      <c r="AE52" s="636"/>
      <c r="AF52" s="636"/>
      <c r="AG52" s="636"/>
      <c r="AH52" s="636"/>
      <c r="AI52" s="600"/>
    </row>
    <row r="53" spans="1:36" s="599" customFormat="1" ht="15" customHeight="1">
      <c r="A53" s="1015"/>
      <c r="B53" s="1015"/>
      <c r="C53" s="1015"/>
      <c r="D53" s="1015"/>
      <c r="E53" s="649"/>
      <c r="F53" s="650"/>
      <c r="G53" s="648"/>
      <c r="H53" s="1024"/>
      <c r="I53" s="1032"/>
      <c r="J53" s="603"/>
      <c r="K53" s="624"/>
      <c r="L53" s="605"/>
      <c r="M53" s="611" t="s">
        <v>13</v>
      </c>
      <c r="N53" s="621"/>
      <c r="O53" s="606"/>
      <c r="P53" s="606"/>
      <c r="Q53" s="606"/>
      <c r="R53" s="628"/>
      <c r="S53" s="622"/>
      <c r="T53" s="622"/>
      <c r="U53" s="621"/>
      <c r="V53" s="622"/>
      <c r="W53" s="843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</row>
    <row r="54" spans="1:36" s="599" customFormat="1" ht="15" customHeight="1">
      <c r="A54" s="1015"/>
      <c r="B54" s="1015"/>
      <c r="C54" s="1015"/>
      <c r="D54" s="651"/>
      <c r="E54" s="651"/>
      <c r="F54" s="652"/>
      <c r="G54" s="651"/>
      <c r="H54" s="648"/>
      <c r="I54" s="624"/>
      <c r="J54" s="603"/>
      <c r="K54" s="617"/>
      <c r="L54" s="659"/>
      <c r="M54" s="256" t="s">
        <v>387</v>
      </c>
      <c r="N54" s="660"/>
      <c r="O54" s="658"/>
      <c r="P54" s="658"/>
      <c r="Q54" s="658"/>
      <c r="R54" s="657"/>
      <c r="S54" s="154"/>
      <c r="T54" s="154"/>
      <c r="U54" s="660"/>
      <c r="V54" s="154"/>
      <c r="W54" s="182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</row>
    <row r="55" spans="1:36" s="599" customFormat="1" ht="15" customHeight="1">
      <c r="A55" s="1015"/>
      <c r="B55" s="1015"/>
      <c r="C55" s="651"/>
      <c r="D55" s="651"/>
      <c r="E55" s="651"/>
      <c r="F55" s="652"/>
      <c r="G55" s="651"/>
      <c r="H55" s="648"/>
      <c r="I55" s="624"/>
      <c r="J55" s="603"/>
      <c r="K55" s="617"/>
      <c r="L55" s="605"/>
      <c r="M55" s="610" t="s">
        <v>366</v>
      </c>
      <c r="N55" s="622"/>
      <c r="O55" s="610"/>
      <c r="P55" s="610"/>
      <c r="Q55" s="610"/>
      <c r="R55" s="628"/>
      <c r="S55" s="622"/>
      <c r="T55" s="622"/>
      <c r="U55" s="621"/>
      <c r="V55" s="622"/>
      <c r="W55" s="619"/>
      <c r="X55" s="638"/>
      <c r="Y55" s="638"/>
      <c r="Z55" s="638"/>
      <c r="AA55" s="638"/>
      <c r="AB55" s="638"/>
      <c r="AC55" s="638"/>
      <c r="AD55" s="638"/>
      <c r="AE55" s="638"/>
      <c r="AF55" s="638"/>
      <c r="AG55" s="638"/>
      <c r="AH55" s="638"/>
    </row>
    <row r="56" spans="1:36" s="599" customFormat="1" ht="15" customHeight="1">
      <c r="A56" s="1015"/>
      <c r="B56" s="651"/>
      <c r="C56" s="651"/>
      <c r="D56" s="651"/>
      <c r="E56" s="651"/>
      <c r="F56" s="652"/>
      <c r="G56" s="651"/>
      <c r="H56" s="648"/>
      <c r="I56" s="624"/>
      <c r="J56" s="603"/>
      <c r="K56" s="617"/>
      <c r="L56" s="605"/>
      <c r="M56" s="616" t="s">
        <v>19</v>
      </c>
      <c r="N56" s="622"/>
      <c r="O56" s="610"/>
      <c r="P56" s="610"/>
      <c r="Q56" s="610"/>
      <c r="R56" s="628"/>
      <c r="S56" s="622"/>
      <c r="T56" s="622"/>
      <c r="U56" s="621"/>
      <c r="V56" s="622"/>
      <c r="W56" s="619"/>
      <c r="X56" s="638"/>
      <c r="Y56" s="638"/>
      <c r="Z56" s="638"/>
      <c r="AA56" s="638"/>
      <c r="AB56" s="638"/>
      <c r="AC56" s="638"/>
      <c r="AD56" s="638"/>
      <c r="AE56" s="638"/>
      <c r="AF56" s="638"/>
      <c r="AG56" s="638"/>
      <c r="AH56" s="638"/>
    </row>
    <row r="57" spans="1:36" s="599" customFormat="1" ht="15" customHeight="1">
      <c r="A57" s="646"/>
      <c r="B57" s="653"/>
      <c r="C57" s="653"/>
      <c r="D57" s="653"/>
      <c r="E57" s="654"/>
      <c r="F57" s="653"/>
      <c r="G57" s="648"/>
      <c r="H57" s="648"/>
      <c r="I57" s="623"/>
      <c r="J57" s="603"/>
      <c r="K57" s="655"/>
      <c r="L57" s="605"/>
      <c r="M57" s="625" t="s">
        <v>292</v>
      </c>
      <c r="N57" s="622"/>
      <c r="O57" s="610"/>
      <c r="P57" s="610"/>
      <c r="Q57" s="610"/>
      <c r="R57" s="628"/>
      <c r="S57" s="622"/>
      <c r="T57" s="622"/>
      <c r="U57" s="621"/>
      <c r="V57" s="622"/>
      <c r="W57" s="619"/>
      <c r="X57" s="638"/>
      <c r="Y57" s="638"/>
      <c r="Z57" s="638"/>
      <c r="AA57" s="638"/>
      <c r="AB57" s="638"/>
      <c r="AC57" s="638"/>
      <c r="AD57" s="638"/>
      <c r="AE57" s="638"/>
      <c r="AF57" s="638"/>
      <c r="AG57" s="638"/>
      <c r="AH57" s="638"/>
    </row>
    <row r="58" spans="1:36" ht="18.75" customHeight="1"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</row>
    <row r="59" spans="1:36" s="33" customFormat="1" ht="17.100000000000001" hidden="1" customHeight="1">
      <c r="A59" s="33" t="s">
        <v>15</v>
      </c>
      <c r="C59" s="33" t="s">
        <v>51</v>
      </c>
      <c r="V59" s="178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</row>
    <row r="60" spans="1:36" ht="17.100000000000001" hidden="1" customHeight="1"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</row>
    <row r="61" spans="1:36" s="34" customFormat="1" ht="22.5" hidden="1">
      <c r="A61" s="1015">
        <v>1</v>
      </c>
      <c r="B61" s="313"/>
      <c r="C61" s="313"/>
      <c r="D61" s="313"/>
      <c r="E61" s="314"/>
      <c r="F61" s="447"/>
      <c r="G61" s="447"/>
      <c r="H61" s="447"/>
      <c r="I61" s="315"/>
      <c r="J61" s="175"/>
      <c r="K61" s="175"/>
      <c r="L61" s="312">
        <f>mergeValue(A61)</f>
        <v>1</v>
      </c>
      <c r="M61" s="544" t="s">
        <v>21</v>
      </c>
      <c r="N61" s="528"/>
      <c r="O61" s="1027"/>
      <c r="P61" s="1027"/>
      <c r="Q61" s="1027"/>
      <c r="R61" s="1027"/>
      <c r="S61" s="1027"/>
      <c r="T61" s="1027"/>
      <c r="U61" s="1027"/>
      <c r="V61" s="1027"/>
      <c r="W61" s="556" t="s">
        <v>449</v>
      </c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</row>
    <row r="62" spans="1:36" s="34" customFormat="1" ht="22.5" hidden="1">
      <c r="A62" s="1015"/>
      <c r="B62" s="1015">
        <v>1</v>
      </c>
      <c r="C62" s="313"/>
      <c r="D62" s="313"/>
      <c r="E62" s="447"/>
      <c r="F62" s="447"/>
      <c r="G62" s="447"/>
      <c r="H62" s="447"/>
      <c r="I62" s="192"/>
      <c r="J62" s="176"/>
      <c r="L62" s="312" t="str">
        <f>mergeValue(A62) &amp;"."&amp; mergeValue(B62)</f>
        <v>1.1</v>
      </c>
      <c r="M62" s="155" t="s">
        <v>16</v>
      </c>
      <c r="N62" s="264"/>
      <c r="O62" s="1027"/>
      <c r="P62" s="1027"/>
      <c r="Q62" s="1027"/>
      <c r="R62" s="1027"/>
      <c r="S62" s="1027"/>
      <c r="T62" s="1027"/>
      <c r="U62" s="1027"/>
      <c r="V62" s="1027"/>
      <c r="W62" s="265" t="s">
        <v>450</v>
      </c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</row>
    <row r="63" spans="1:36" s="34" customFormat="1" ht="45" hidden="1">
      <c r="A63" s="1015"/>
      <c r="B63" s="1015"/>
      <c r="C63" s="1015">
        <v>1</v>
      </c>
      <c r="D63" s="313"/>
      <c r="E63" s="447"/>
      <c r="F63" s="447"/>
      <c r="G63" s="447"/>
      <c r="H63" s="447"/>
      <c r="I63" s="316"/>
      <c r="J63" s="176"/>
      <c r="K63" s="98"/>
      <c r="L63" s="312" t="str">
        <f>mergeValue(A63) &amp;"."&amp; mergeValue(B63)&amp;"."&amp; mergeValue(C63)</f>
        <v>1.1.1</v>
      </c>
      <c r="M63" s="156" t="s">
        <v>561</v>
      </c>
      <c r="N63" s="264"/>
      <c r="O63" s="1027"/>
      <c r="P63" s="1027"/>
      <c r="Q63" s="1027"/>
      <c r="R63" s="1027"/>
      <c r="S63" s="1027"/>
      <c r="T63" s="1027"/>
      <c r="U63" s="1027"/>
      <c r="V63" s="1027"/>
      <c r="W63" s="265" t="s">
        <v>562</v>
      </c>
      <c r="X63" s="276"/>
      <c r="Y63" s="276"/>
      <c r="Z63" s="276"/>
      <c r="AA63" s="290"/>
      <c r="AB63" s="276"/>
      <c r="AC63" s="276"/>
      <c r="AD63" s="276"/>
      <c r="AE63" s="276"/>
      <c r="AF63" s="276"/>
      <c r="AG63" s="276"/>
      <c r="AH63" s="276"/>
    </row>
    <row r="64" spans="1:36" s="34" customFormat="1" ht="33.75" hidden="1">
      <c r="A64" s="1015"/>
      <c r="B64" s="1015"/>
      <c r="C64" s="1015"/>
      <c r="D64" s="1015">
        <v>1</v>
      </c>
      <c r="E64" s="447"/>
      <c r="F64" s="447"/>
      <c r="G64" s="447"/>
      <c r="H64" s="447"/>
      <c r="I64" s="1024"/>
      <c r="J64" s="176"/>
      <c r="K64" s="98"/>
      <c r="L64" s="312" t="str">
        <f>mergeValue(A64) &amp;"."&amp; mergeValue(B64)&amp;"."&amp; mergeValue(C64)&amp;"."&amp; mergeValue(D64)</f>
        <v>1.1.1.1</v>
      </c>
      <c r="M64" s="157" t="s">
        <v>385</v>
      </c>
      <c r="N64" s="264"/>
      <c r="O64" s="1026"/>
      <c r="P64" s="1026"/>
      <c r="Q64" s="1026"/>
      <c r="R64" s="1026"/>
      <c r="S64" s="1026"/>
      <c r="T64" s="1026"/>
      <c r="U64" s="1026"/>
      <c r="V64" s="1026"/>
      <c r="W64" s="265" t="s">
        <v>557</v>
      </c>
      <c r="X64" s="276"/>
      <c r="Y64" s="276"/>
      <c r="Z64" s="276"/>
      <c r="AA64" s="290"/>
      <c r="AB64" s="276"/>
      <c r="AC64" s="276"/>
      <c r="AD64" s="276"/>
      <c r="AE64" s="276"/>
      <c r="AF64" s="276"/>
      <c r="AG64" s="276"/>
      <c r="AH64" s="276"/>
    </row>
    <row r="65" spans="1:36" s="34" customFormat="1" ht="33.75" hidden="1">
      <c r="A65" s="1015"/>
      <c r="B65" s="1015"/>
      <c r="C65" s="1015"/>
      <c r="D65" s="1015"/>
      <c r="E65" s="1015">
        <v>1</v>
      </c>
      <c r="F65" s="447"/>
      <c r="G65" s="447"/>
      <c r="H65" s="447"/>
      <c r="I65" s="1024"/>
      <c r="J65" s="1024"/>
      <c r="K65" s="98"/>
      <c r="L65" s="312" t="str">
        <f>mergeValue(A65) &amp;"."&amp; mergeValue(B65)&amp;"."&amp; mergeValue(C65)&amp;"."&amp; mergeValue(D65)&amp;"."&amp; mergeValue(E65)</f>
        <v>1.1.1.1.1</v>
      </c>
      <c r="M65" s="167" t="s">
        <v>10</v>
      </c>
      <c r="N65" s="265"/>
      <c r="O65" s="1029"/>
      <c r="P65" s="1029"/>
      <c r="Q65" s="1029"/>
      <c r="R65" s="1029"/>
      <c r="S65" s="1029"/>
      <c r="T65" s="1029"/>
      <c r="U65" s="1029"/>
      <c r="V65" s="1029"/>
      <c r="W65" s="265" t="s">
        <v>451</v>
      </c>
      <c r="X65" s="276"/>
      <c r="Y65" s="290" t="str">
        <f>strCheckUnique(Z65:Z68)</f>
        <v/>
      </c>
      <c r="Z65" s="276"/>
      <c r="AA65" s="290"/>
      <c r="AB65" s="276"/>
      <c r="AC65" s="276"/>
      <c r="AD65" s="276"/>
      <c r="AE65" s="276"/>
      <c r="AF65" s="276"/>
      <c r="AG65" s="276"/>
      <c r="AH65" s="276"/>
    </row>
    <row r="66" spans="1:36" s="34" customFormat="1" ht="66" hidden="1" customHeight="1">
      <c r="A66" s="1015"/>
      <c r="B66" s="1015"/>
      <c r="C66" s="1015"/>
      <c r="D66" s="1015"/>
      <c r="E66" s="1015"/>
      <c r="F66" s="313">
        <v>1</v>
      </c>
      <c r="G66" s="313"/>
      <c r="H66" s="313"/>
      <c r="I66" s="1024"/>
      <c r="J66" s="1024"/>
      <c r="K66" s="316"/>
      <c r="L66" s="312" t="str">
        <f>mergeValue(A66) &amp;"."&amp; mergeValue(B66)&amp;"."&amp; mergeValue(C66)&amp;"."&amp; mergeValue(D66)&amp;"."&amp; mergeValue(E66)&amp;"."&amp; mergeValue(F66)</f>
        <v>1.1.1.1.1.1</v>
      </c>
      <c r="M66" s="306"/>
      <c r="N66" s="1031"/>
      <c r="O66" s="187"/>
      <c r="P66" s="187"/>
      <c r="Q66" s="187"/>
      <c r="R66" s="1019"/>
      <c r="S66" s="1020" t="s">
        <v>75</v>
      </c>
      <c r="T66" s="1019"/>
      <c r="U66" s="1020" t="s">
        <v>76</v>
      </c>
      <c r="V66" s="261"/>
      <c r="W66" s="1095" t="s">
        <v>452</v>
      </c>
      <c r="X66" s="276" t="str">
        <f>strCheckDate(O67:V67)</f>
        <v/>
      </c>
      <c r="Y66" s="276"/>
      <c r="Z66" s="290" t="str">
        <f>IF(M66="","",M66 )</f>
        <v/>
      </c>
      <c r="AA66" s="290"/>
      <c r="AB66" s="290"/>
      <c r="AC66" s="290"/>
      <c r="AD66" s="276"/>
      <c r="AE66" s="276"/>
      <c r="AF66" s="276"/>
      <c r="AG66" s="276"/>
      <c r="AH66" s="276"/>
    </row>
    <row r="67" spans="1:36" s="34" customFormat="1" ht="14.25" hidden="1" customHeight="1">
      <c r="A67" s="1015"/>
      <c r="B67" s="1015"/>
      <c r="C67" s="1015"/>
      <c r="D67" s="1015"/>
      <c r="E67" s="1015"/>
      <c r="F67" s="313"/>
      <c r="G67" s="313"/>
      <c r="H67" s="313"/>
      <c r="I67" s="1024"/>
      <c r="J67" s="1024"/>
      <c r="K67" s="316"/>
      <c r="L67" s="166"/>
      <c r="M67" s="196"/>
      <c r="N67" s="1031"/>
      <c r="O67" s="277"/>
      <c r="P67" s="274"/>
      <c r="Q67" s="275" t="str">
        <f>R66 &amp; "-" &amp; T66</f>
        <v>-</v>
      </c>
      <c r="R67" s="1019"/>
      <c r="S67" s="1020"/>
      <c r="T67" s="1028"/>
      <c r="U67" s="1020"/>
      <c r="V67" s="261"/>
      <c r="W67" s="1096"/>
      <c r="X67" s="276"/>
      <c r="Y67" s="276"/>
      <c r="Z67" s="276"/>
      <c r="AA67" s="290"/>
      <c r="AB67" s="276"/>
      <c r="AC67" s="276"/>
      <c r="AD67" s="276"/>
      <c r="AE67" s="276"/>
      <c r="AF67" s="276"/>
      <c r="AG67" s="276"/>
      <c r="AH67" s="276"/>
    </row>
    <row r="68" spans="1:36" ht="15" hidden="1" customHeight="1">
      <c r="A68" s="1015"/>
      <c r="B68" s="1015"/>
      <c r="C68" s="1015"/>
      <c r="D68" s="1015"/>
      <c r="E68" s="1015"/>
      <c r="F68" s="313"/>
      <c r="G68" s="313"/>
      <c r="H68" s="313"/>
      <c r="I68" s="1024"/>
      <c r="J68" s="1024"/>
      <c r="K68" s="193"/>
      <c r="L68" s="109"/>
      <c r="M68" s="170" t="s">
        <v>386</v>
      </c>
      <c r="N68" s="190"/>
      <c r="O68" s="153"/>
      <c r="P68" s="153"/>
      <c r="Q68" s="153"/>
      <c r="R68" s="244"/>
      <c r="S68" s="191"/>
      <c r="T68" s="191"/>
      <c r="U68" s="191"/>
      <c r="V68" s="181"/>
      <c r="W68" s="1097"/>
      <c r="X68" s="280"/>
      <c r="Y68" s="280"/>
      <c r="Z68" s="280"/>
      <c r="AA68" s="290"/>
      <c r="AB68" s="280"/>
      <c r="AC68" s="276"/>
      <c r="AD68" s="276"/>
      <c r="AE68" s="276"/>
      <c r="AF68" s="276"/>
      <c r="AG68" s="276"/>
      <c r="AH68" s="276"/>
      <c r="AI68" s="34"/>
    </row>
    <row r="69" spans="1:36" ht="14.25" hidden="1">
      <c r="A69" s="1015"/>
      <c r="B69" s="1015"/>
      <c r="C69" s="1015"/>
      <c r="D69" s="1015"/>
      <c r="E69" s="313"/>
      <c r="F69" s="447"/>
      <c r="G69" s="447"/>
      <c r="H69" s="447"/>
      <c r="I69" s="1024"/>
      <c r="J69" s="82"/>
      <c r="K69" s="193"/>
      <c r="L69" s="109"/>
      <c r="M69" s="160" t="s">
        <v>13</v>
      </c>
      <c r="N69" s="190"/>
      <c r="O69" s="153"/>
      <c r="P69" s="153"/>
      <c r="Q69" s="153"/>
      <c r="R69" s="244"/>
      <c r="S69" s="191"/>
      <c r="T69" s="191"/>
      <c r="U69" s="190"/>
      <c r="V69" s="191"/>
      <c r="W69" s="181"/>
      <c r="X69" s="280"/>
      <c r="Y69" s="280"/>
      <c r="Z69" s="280"/>
      <c r="AA69" s="280"/>
      <c r="AB69" s="280"/>
      <c r="AC69" s="280"/>
      <c r="AD69" s="280"/>
      <c r="AE69" s="280"/>
      <c r="AF69" s="280"/>
      <c r="AG69" s="280"/>
      <c r="AH69" s="280"/>
    </row>
    <row r="70" spans="1:36" ht="14.25" hidden="1">
      <c r="A70" s="1015"/>
      <c r="B70" s="1015"/>
      <c r="C70" s="1015"/>
      <c r="D70" s="313"/>
      <c r="E70" s="317"/>
      <c r="F70" s="447"/>
      <c r="G70" s="447"/>
      <c r="H70" s="447"/>
      <c r="I70" s="193"/>
      <c r="J70" s="82"/>
      <c r="K70" s="175"/>
      <c r="L70" s="109"/>
      <c r="M70" s="159" t="s">
        <v>387</v>
      </c>
      <c r="N70" s="190"/>
      <c r="O70" s="153"/>
      <c r="P70" s="153"/>
      <c r="Q70" s="153"/>
      <c r="R70" s="244"/>
      <c r="S70" s="191"/>
      <c r="T70" s="191"/>
      <c r="U70" s="190"/>
      <c r="V70" s="191"/>
      <c r="W70" s="181"/>
      <c r="X70" s="280"/>
      <c r="Y70" s="280"/>
      <c r="Z70" s="280"/>
      <c r="AA70" s="280"/>
      <c r="AB70" s="280"/>
      <c r="AC70" s="280"/>
      <c r="AD70" s="280"/>
      <c r="AE70" s="280"/>
      <c r="AF70" s="280"/>
      <c r="AG70" s="280"/>
      <c r="AH70" s="280"/>
    </row>
    <row r="71" spans="1:36" ht="14.25" hidden="1">
      <c r="A71" s="1015"/>
      <c r="B71" s="1015"/>
      <c r="C71" s="313"/>
      <c r="D71" s="313"/>
      <c r="E71" s="317"/>
      <c r="F71" s="447"/>
      <c r="G71" s="447"/>
      <c r="H71" s="447"/>
      <c r="I71" s="193"/>
      <c r="J71" s="82"/>
      <c r="K71" s="175"/>
      <c r="L71" s="109"/>
      <c r="M71" s="158" t="s">
        <v>366</v>
      </c>
      <c r="N71" s="191"/>
      <c r="O71" s="158"/>
      <c r="P71" s="158"/>
      <c r="Q71" s="158"/>
      <c r="R71" s="244"/>
      <c r="S71" s="191"/>
      <c r="T71" s="191"/>
      <c r="U71" s="190"/>
      <c r="V71" s="191"/>
      <c r="W71" s="181"/>
      <c r="X71" s="280"/>
      <c r="Y71" s="280"/>
      <c r="Z71" s="280"/>
      <c r="AA71" s="280"/>
      <c r="AB71" s="280"/>
      <c r="AC71" s="280"/>
      <c r="AD71" s="280"/>
      <c r="AE71" s="280"/>
      <c r="AF71" s="280"/>
      <c r="AG71" s="280"/>
      <c r="AH71" s="280"/>
    </row>
    <row r="72" spans="1:36" ht="14.25" hidden="1">
      <c r="A72" s="1015"/>
      <c r="B72" s="313"/>
      <c r="C72" s="317"/>
      <c r="D72" s="317"/>
      <c r="E72" s="317"/>
      <c r="F72" s="447"/>
      <c r="G72" s="447"/>
      <c r="H72" s="447"/>
      <c r="I72" s="193"/>
      <c r="J72" s="82"/>
      <c r="K72" s="175"/>
      <c r="L72" s="109"/>
      <c r="M72" s="172" t="s">
        <v>19</v>
      </c>
      <c r="N72" s="191"/>
      <c r="O72" s="158"/>
      <c r="P72" s="158"/>
      <c r="Q72" s="158"/>
      <c r="R72" s="244"/>
      <c r="S72" s="191"/>
      <c r="T72" s="191"/>
      <c r="U72" s="190"/>
      <c r="V72" s="191"/>
      <c r="W72" s="181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</row>
    <row r="73" spans="1:36" ht="14.25" hidden="1">
      <c r="A73" s="313"/>
      <c r="B73" s="318"/>
      <c r="C73" s="318"/>
      <c r="D73" s="318"/>
      <c r="E73" s="319"/>
      <c r="F73" s="318"/>
      <c r="G73" s="447"/>
      <c r="H73" s="447"/>
      <c r="I73" s="192"/>
      <c r="J73" s="82"/>
      <c r="K73" s="316"/>
      <c r="L73" s="109"/>
      <c r="M73" s="201" t="s">
        <v>292</v>
      </c>
      <c r="N73" s="191"/>
      <c r="O73" s="158"/>
      <c r="P73" s="158"/>
      <c r="Q73" s="158"/>
      <c r="R73" s="244"/>
      <c r="S73" s="191"/>
      <c r="T73" s="191"/>
      <c r="U73" s="190"/>
      <c r="V73" s="191"/>
      <c r="W73" s="181"/>
      <c r="X73" s="280"/>
      <c r="Y73" s="280"/>
      <c r="Z73" s="280"/>
      <c r="AA73" s="280"/>
      <c r="AB73" s="280"/>
      <c r="AC73" s="280"/>
      <c r="AD73" s="280"/>
      <c r="AE73" s="280"/>
      <c r="AF73" s="280"/>
      <c r="AG73" s="280"/>
      <c r="AH73" s="280"/>
    </row>
    <row r="74" spans="1:36" ht="18.75" hidden="1" customHeight="1"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</row>
    <row r="75" spans="1:36" s="33" customFormat="1" ht="17.100000000000001" hidden="1" customHeight="1">
      <c r="A75" s="33" t="s">
        <v>15</v>
      </c>
      <c r="C75" s="33" t="s">
        <v>52</v>
      </c>
      <c r="V75" s="178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</row>
    <row r="76" spans="1:36" ht="17.100000000000001" hidden="1" customHeight="1"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280"/>
      <c r="Y76" s="280"/>
      <c r="Z76" s="280"/>
      <c r="AA76" s="280"/>
      <c r="AB76" s="280"/>
      <c r="AC76" s="280"/>
      <c r="AD76" s="280"/>
      <c r="AE76" s="280"/>
      <c r="AF76" s="280"/>
      <c r="AG76" s="280"/>
      <c r="AH76" s="280"/>
      <c r="AI76" s="280"/>
      <c r="AJ76" s="280"/>
    </row>
    <row r="77" spans="1:36" s="34" customFormat="1" ht="22.5" hidden="1">
      <c r="A77" s="1015">
        <v>1</v>
      </c>
      <c r="B77" s="313"/>
      <c r="C77" s="313"/>
      <c r="D77" s="313"/>
      <c r="E77" s="314"/>
      <c r="F77" s="447"/>
      <c r="G77" s="447"/>
      <c r="H77" s="447"/>
      <c r="I77" s="315"/>
      <c r="J77" s="175"/>
      <c r="K77" s="175"/>
      <c r="L77" s="312">
        <f>mergeValue(A77)</f>
        <v>1</v>
      </c>
      <c r="M77" s="544" t="s">
        <v>21</v>
      </c>
      <c r="N77" s="528"/>
      <c r="O77" s="1094"/>
      <c r="P77" s="1084"/>
      <c r="Q77" s="1084"/>
      <c r="R77" s="1084"/>
      <c r="S77" s="1084"/>
      <c r="T77" s="1084"/>
      <c r="U77" s="1084"/>
      <c r="V77" s="1085"/>
      <c r="W77" s="556" t="s">
        <v>449</v>
      </c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</row>
    <row r="78" spans="1:36" s="34" customFormat="1" ht="22.5" hidden="1">
      <c r="A78" s="1015"/>
      <c r="B78" s="1015">
        <v>1</v>
      </c>
      <c r="C78" s="313"/>
      <c r="D78" s="313"/>
      <c r="E78" s="447"/>
      <c r="F78" s="447"/>
      <c r="G78" s="447"/>
      <c r="H78" s="447"/>
      <c r="I78" s="192"/>
      <c r="J78" s="176"/>
      <c r="L78" s="312" t="str">
        <f>mergeValue(A78) &amp;"."&amp; mergeValue(B78)</f>
        <v>1.1</v>
      </c>
      <c r="M78" s="155" t="s">
        <v>16</v>
      </c>
      <c r="N78" s="264"/>
      <c r="O78" s="1094"/>
      <c r="P78" s="1084"/>
      <c r="Q78" s="1084"/>
      <c r="R78" s="1084"/>
      <c r="S78" s="1084"/>
      <c r="T78" s="1084"/>
      <c r="U78" s="1084"/>
      <c r="V78" s="1085"/>
      <c r="W78" s="265" t="s">
        <v>450</v>
      </c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</row>
    <row r="79" spans="1:36" s="34" customFormat="1" ht="45" hidden="1">
      <c r="A79" s="1015"/>
      <c r="B79" s="1015"/>
      <c r="C79" s="1015">
        <v>1</v>
      </c>
      <c r="D79" s="313"/>
      <c r="E79" s="447"/>
      <c r="F79" s="447"/>
      <c r="G79" s="447"/>
      <c r="H79" s="447"/>
      <c r="I79" s="316"/>
      <c r="J79" s="176"/>
      <c r="K79" s="98"/>
      <c r="L79" s="312" t="str">
        <f>mergeValue(A79) &amp;"."&amp; mergeValue(B79)&amp;"."&amp; mergeValue(C79)</f>
        <v>1.1.1</v>
      </c>
      <c r="M79" s="156" t="s">
        <v>561</v>
      </c>
      <c r="N79" s="264"/>
      <c r="O79" s="1094"/>
      <c r="P79" s="1084"/>
      <c r="Q79" s="1084"/>
      <c r="R79" s="1084"/>
      <c r="S79" s="1084"/>
      <c r="T79" s="1084"/>
      <c r="U79" s="1084"/>
      <c r="V79" s="1085"/>
      <c r="W79" s="265" t="s">
        <v>562</v>
      </c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</row>
    <row r="80" spans="1:36" s="34" customFormat="1" ht="33.75" hidden="1">
      <c r="A80" s="1015"/>
      <c r="B80" s="1015"/>
      <c r="C80" s="1015"/>
      <c r="D80" s="1015">
        <v>1</v>
      </c>
      <c r="E80" s="447"/>
      <c r="F80" s="447"/>
      <c r="G80" s="447"/>
      <c r="H80" s="447"/>
      <c r="I80" s="1024"/>
      <c r="J80" s="176"/>
      <c r="K80" s="98"/>
      <c r="L80" s="312" t="str">
        <f>mergeValue(A80) &amp;"."&amp; mergeValue(B80)&amp;"."&amp; mergeValue(C80)&amp;"."&amp; mergeValue(D80)</f>
        <v>1.1.1.1</v>
      </c>
      <c r="M80" s="157" t="s">
        <v>385</v>
      </c>
      <c r="N80" s="264"/>
      <c r="O80" s="1086"/>
      <c r="P80" s="1087"/>
      <c r="Q80" s="1087"/>
      <c r="R80" s="1087"/>
      <c r="S80" s="1087"/>
      <c r="T80" s="1087"/>
      <c r="U80" s="1087"/>
      <c r="V80" s="1088"/>
      <c r="W80" s="265" t="s">
        <v>557</v>
      </c>
      <c r="X80" s="276"/>
      <c r="Y80" s="276"/>
      <c r="Z80" s="276"/>
      <c r="AA80" s="276"/>
      <c r="AB80" s="276"/>
      <c r="AC80" s="276"/>
      <c r="AD80" s="276"/>
      <c r="AE80" s="276"/>
      <c r="AF80" s="276"/>
      <c r="AG80" s="276"/>
      <c r="AH80" s="276"/>
      <c r="AI80" s="276"/>
    </row>
    <row r="81" spans="1:56" s="34" customFormat="1" ht="33.75" hidden="1">
      <c r="A81" s="1015"/>
      <c r="B81" s="1015"/>
      <c r="C81" s="1015"/>
      <c r="D81" s="1015"/>
      <c r="E81" s="1015">
        <v>1</v>
      </c>
      <c r="F81" s="447"/>
      <c r="G81" s="447"/>
      <c r="H81" s="447"/>
      <c r="I81" s="1024"/>
      <c r="J81" s="1024"/>
      <c r="K81" s="98"/>
      <c r="L81" s="312" t="str">
        <f>mergeValue(A81) &amp;"."&amp; mergeValue(B81)&amp;"."&amp; mergeValue(C81)&amp;"."&amp; mergeValue(D81)&amp;"."&amp; mergeValue(E81)</f>
        <v>1.1.1.1.1</v>
      </c>
      <c r="M81" s="167" t="s">
        <v>10</v>
      </c>
      <c r="N81" s="265"/>
      <c r="O81" s="1089"/>
      <c r="P81" s="1090"/>
      <c r="Q81" s="1090"/>
      <c r="R81" s="1090"/>
      <c r="S81" s="1090"/>
      <c r="T81" s="1090"/>
      <c r="U81" s="1090"/>
      <c r="V81" s="1091"/>
      <c r="W81" s="265" t="s">
        <v>451</v>
      </c>
      <c r="X81" s="276"/>
      <c r="Y81" s="290" t="str">
        <f>strCheckUnique(Z81:Z84)</f>
        <v/>
      </c>
      <c r="Z81" s="276"/>
      <c r="AA81" s="290"/>
      <c r="AB81" s="276"/>
      <c r="AC81" s="276"/>
      <c r="AD81" s="276"/>
      <c r="AE81" s="276"/>
      <c r="AF81" s="276"/>
      <c r="AG81" s="276"/>
      <c r="AH81" s="276"/>
      <c r="AI81" s="276"/>
    </row>
    <row r="82" spans="1:56" s="34" customFormat="1" ht="66" hidden="1" customHeight="1">
      <c r="A82" s="1015"/>
      <c r="B82" s="1015"/>
      <c r="C82" s="1015"/>
      <c r="D82" s="1015"/>
      <c r="E82" s="1015"/>
      <c r="F82" s="313">
        <v>1</v>
      </c>
      <c r="G82" s="313"/>
      <c r="H82" s="313"/>
      <c r="I82" s="1024"/>
      <c r="J82" s="1024"/>
      <c r="K82" s="316"/>
      <c r="L82" s="312" t="str">
        <f>mergeValue(A82) &amp;"."&amp; mergeValue(B82)&amp;"."&amp; mergeValue(C82)&amp;"."&amp; mergeValue(D82)&amp;"."&amp; mergeValue(E82)&amp;"."&amp; mergeValue(F82)</f>
        <v>1.1.1.1.1.1</v>
      </c>
      <c r="M82" s="306"/>
      <c r="N82" s="277"/>
      <c r="O82" s="187"/>
      <c r="P82" s="187"/>
      <c r="Q82" s="187"/>
      <c r="R82" s="1019"/>
      <c r="S82" s="1020" t="s">
        <v>75</v>
      </c>
      <c r="T82" s="1019"/>
      <c r="U82" s="1020" t="s">
        <v>76</v>
      </c>
      <c r="V82" s="261"/>
      <c r="W82" s="1095" t="s">
        <v>452</v>
      </c>
      <c r="X82" s="276" t="str">
        <f>strCheckDate(O83:V83)</f>
        <v/>
      </c>
      <c r="Y82" s="290"/>
      <c r="Z82" s="290" t="str">
        <f>IF(M82="","",M82 )</f>
        <v/>
      </c>
      <c r="AA82" s="290"/>
      <c r="AB82" s="290"/>
      <c r="AC82" s="290"/>
      <c r="AD82" s="276"/>
      <c r="AE82" s="276"/>
      <c r="AF82" s="276"/>
      <c r="AG82" s="276"/>
      <c r="AH82" s="276"/>
      <c r="AI82" s="276"/>
    </row>
    <row r="83" spans="1:56" s="34" customFormat="1" ht="14.25" hidden="1" customHeight="1">
      <c r="A83" s="1015"/>
      <c r="B83" s="1015"/>
      <c r="C83" s="1015"/>
      <c r="D83" s="1015"/>
      <c r="E83" s="1015"/>
      <c r="F83" s="313"/>
      <c r="G83" s="313"/>
      <c r="H83" s="313"/>
      <c r="I83" s="1024"/>
      <c r="J83" s="1024"/>
      <c r="K83" s="316"/>
      <c r="L83" s="166"/>
      <c r="M83" s="196"/>
      <c r="N83" s="277"/>
      <c r="O83" s="277"/>
      <c r="P83" s="274"/>
      <c r="Q83" s="275" t="str">
        <f>R82 &amp; "-" &amp; T82</f>
        <v>-</v>
      </c>
      <c r="R83" s="1019"/>
      <c r="S83" s="1020"/>
      <c r="T83" s="1028"/>
      <c r="U83" s="1020"/>
      <c r="V83" s="261"/>
      <c r="W83" s="1096"/>
      <c r="X83" s="276"/>
      <c r="Y83" s="290"/>
      <c r="Z83" s="290"/>
      <c r="AA83" s="290"/>
      <c r="AB83" s="290"/>
      <c r="AC83" s="290"/>
      <c r="AD83" s="276"/>
      <c r="AE83" s="276"/>
      <c r="AF83" s="276"/>
      <c r="AG83" s="276"/>
      <c r="AH83" s="276"/>
      <c r="AI83" s="276"/>
    </row>
    <row r="84" spans="1:56" ht="15" hidden="1" customHeight="1">
      <c r="A84" s="1015"/>
      <c r="B84" s="1015"/>
      <c r="C84" s="1015"/>
      <c r="D84" s="1015"/>
      <c r="E84" s="1015"/>
      <c r="F84" s="313"/>
      <c r="G84" s="313"/>
      <c r="H84" s="313"/>
      <c r="I84" s="1024"/>
      <c r="J84" s="1024"/>
      <c r="K84" s="193"/>
      <c r="L84" s="109"/>
      <c r="M84" s="170" t="s">
        <v>386</v>
      </c>
      <c r="N84" s="160"/>
      <c r="O84" s="153"/>
      <c r="P84" s="153"/>
      <c r="Q84" s="153"/>
      <c r="R84" s="244"/>
      <c r="S84" s="191"/>
      <c r="T84" s="191"/>
      <c r="U84" s="191"/>
      <c r="V84" s="181"/>
      <c r="W84" s="1097"/>
      <c r="X84" s="280"/>
      <c r="Y84" s="280"/>
      <c r="Z84" s="280"/>
      <c r="AA84" s="280"/>
      <c r="AB84" s="280"/>
      <c r="AC84" s="280"/>
      <c r="AD84" s="280"/>
      <c r="AE84" s="280"/>
      <c r="AF84" s="280"/>
      <c r="AG84" s="280"/>
      <c r="AH84" s="280"/>
      <c r="AI84" s="280"/>
    </row>
    <row r="85" spans="1:56" ht="14.25" hidden="1">
      <c r="A85" s="1015"/>
      <c r="B85" s="1015"/>
      <c r="C85" s="1015"/>
      <c r="D85" s="1015"/>
      <c r="E85" s="313"/>
      <c r="F85" s="447"/>
      <c r="G85" s="447"/>
      <c r="H85" s="447"/>
      <c r="I85" s="1024"/>
      <c r="J85" s="82"/>
      <c r="K85" s="193"/>
      <c r="L85" s="109"/>
      <c r="M85" s="160" t="s">
        <v>13</v>
      </c>
      <c r="N85" s="159"/>
      <c r="O85" s="153"/>
      <c r="P85" s="153"/>
      <c r="Q85" s="153"/>
      <c r="R85" s="244"/>
      <c r="S85" s="191"/>
      <c r="T85" s="191"/>
      <c r="U85" s="190"/>
      <c r="V85" s="191"/>
      <c r="W85" s="181"/>
      <c r="X85" s="280"/>
      <c r="Y85" s="280"/>
      <c r="Z85" s="280"/>
      <c r="AA85" s="280"/>
      <c r="AB85" s="280"/>
      <c r="AC85" s="280"/>
      <c r="AD85" s="280"/>
      <c r="AE85" s="280"/>
      <c r="AF85" s="280"/>
      <c r="AG85" s="280"/>
      <c r="AH85" s="280"/>
      <c r="AI85" s="280"/>
    </row>
    <row r="86" spans="1:56" ht="14.25" hidden="1">
      <c r="A86" s="1015"/>
      <c r="B86" s="1015"/>
      <c r="C86" s="1015"/>
      <c r="D86" s="313"/>
      <c r="E86" s="317"/>
      <c r="F86" s="447"/>
      <c r="G86" s="447"/>
      <c r="H86" s="447"/>
      <c r="I86" s="193"/>
      <c r="J86" s="82"/>
      <c r="K86" s="175"/>
      <c r="L86" s="109"/>
      <c r="M86" s="159" t="s">
        <v>387</v>
      </c>
      <c r="N86" s="158"/>
      <c r="O86" s="153"/>
      <c r="P86" s="153"/>
      <c r="Q86" s="153"/>
      <c r="R86" s="244"/>
      <c r="S86" s="191"/>
      <c r="T86" s="191"/>
      <c r="U86" s="190"/>
      <c r="V86" s="191"/>
      <c r="W86" s="181"/>
      <c r="X86" s="280"/>
      <c r="Y86" s="280"/>
      <c r="Z86" s="280"/>
      <c r="AA86" s="280"/>
      <c r="AB86" s="280"/>
      <c r="AC86" s="280"/>
      <c r="AD86" s="280"/>
      <c r="AE86" s="280"/>
      <c r="AF86" s="280"/>
      <c r="AG86" s="280"/>
      <c r="AH86" s="280"/>
      <c r="AI86" s="280"/>
    </row>
    <row r="87" spans="1:56" ht="14.25" hidden="1">
      <c r="A87" s="1015"/>
      <c r="B87" s="1015"/>
      <c r="C87" s="313"/>
      <c r="D87" s="313"/>
      <c r="E87" s="317"/>
      <c r="F87" s="447"/>
      <c r="G87" s="447"/>
      <c r="H87" s="447"/>
      <c r="I87" s="193"/>
      <c r="J87" s="82"/>
      <c r="K87" s="175"/>
      <c r="L87" s="109"/>
      <c r="M87" s="158" t="s">
        <v>366</v>
      </c>
      <c r="N87" s="158"/>
      <c r="O87" s="158"/>
      <c r="P87" s="158"/>
      <c r="Q87" s="158"/>
      <c r="R87" s="244"/>
      <c r="S87" s="191"/>
      <c r="T87" s="191"/>
      <c r="U87" s="190"/>
      <c r="V87" s="191"/>
      <c r="W87" s="181"/>
      <c r="X87" s="280"/>
      <c r="Y87" s="280"/>
      <c r="Z87" s="280"/>
      <c r="AA87" s="280"/>
      <c r="AB87" s="280"/>
      <c r="AC87" s="280"/>
      <c r="AD87" s="280"/>
      <c r="AE87" s="280"/>
      <c r="AF87" s="280"/>
      <c r="AG87" s="280"/>
      <c r="AH87" s="280"/>
      <c r="AI87" s="280"/>
    </row>
    <row r="88" spans="1:56" ht="14.25" hidden="1">
      <c r="A88" s="1015"/>
      <c r="B88" s="313"/>
      <c r="C88" s="317"/>
      <c r="D88" s="317"/>
      <c r="E88" s="317"/>
      <c r="F88" s="447"/>
      <c r="G88" s="447"/>
      <c r="H88" s="447"/>
      <c r="I88" s="193"/>
      <c r="J88" s="82"/>
      <c r="K88" s="175"/>
      <c r="L88" s="109"/>
      <c r="M88" s="172" t="s">
        <v>19</v>
      </c>
      <c r="N88" s="158"/>
      <c r="O88" s="158"/>
      <c r="P88" s="158"/>
      <c r="Q88" s="158"/>
      <c r="R88" s="244"/>
      <c r="S88" s="191"/>
      <c r="T88" s="191"/>
      <c r="U88" s="190"/>
      <c r="V88" s="191"/>
      <c r="W88" s="181"/>
      <c r="X88" s="280"/>
      <c r="Y88" s="280"/>
      <c r="Z88" s="280"/>
      <c r="AA88" s="280"/>
      <c r="AB88" s="280"/>
      <c r="AC88" s="280"/>
      <c r="AD88" s="280"/>
      <c r="AE88" s="280"/>
      <c r="AF88" s="280"/>
      <c r="AG88" s="280"/>
      <c r="AH88" s="280"/>
      <c r="AI88" s="280"/>
    </row>
    <row r="89" spans="1:56" ht="14.25" hidden="1">
      <c r="A89" s="313"/>
      <c r="B89" s="318"/>
      <c r="C89" s="318"/>
      <c r="D89" s="318"/>
      <c r="E89" s="319"/>
      <c r="F89" s="318"/>
      <c r="G89" s="447"/>
      <c r="H89" s="447"/>
      <c r="I89" s="192"/>
      <c r="J89" s="82"/>
      <c r="K89" s="316"/>
      <c r="L89" s="109"/>
      <c r="M89" s="201" t="s">
        <v>292</v>
      </c>
      <c r="N89" s="158"/>
      <c r="O89" s="158"/>
      <c r="P89" s="158"/>
      <c r="Q89" s="158"/>
      <c r="R89" s="244"/>
      <c r="S89" s="191"/>
      <c r="T89" s="191"/>
      <c r="U89" s="190"/>
      <c r="V89" s="191"/>
      <c r="W89" s="181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</row>
    <row r="90" spans="1:56" s="33" customFormat="1" ht="17.100000000000001" customHeight="1">
      <c r="G90" s="33" t="s">
        <v>15</v>
      </c>
      <c r="I90" s="33" t="s">
        <v>64</v>
      </c>
      <c r="V90" s="178"/>
    </row>
    <row r="91" spans="1:56" ht="17.100000000000001" customHeight="1">
      <c r="X91" s="601"/>
      <c r="Y91" s="41"/>
      <c r="Z91" s="41"/>
    </row>
    <row r="92" spans="1:56" s="671" customFormat="1" ht="270">
      <c r="A92" s="1015">
        <v>1</v>
      </c>
      <c r="B92" s="709"/>
      <c r="C92" s="709"/>
      <c r="D92" s="709"/>
      <c r="E92" s="710"/>
      <c r="F92" s="710"/>
      <c r="G92" s="711"/>
      <c r="H92" s="711"/>
      <c r="I92" s="708"/>
      <c r="J92" s="688"/>
      <c r="K92" s="688"/>
      <c r="L92" s="880">
        <f>mergeValue(A92)</f>
        <v>1</v>
      </c>
      <c r="M92" s="588" t="s">
        <v>21</v>
      </c>
      <c r="N92" s="700"/>
      <c r="O92" s="1083"/>
      <c r="P92" s="1084"/>
      <c r="Q92" s="1084"/>
      <c r="R92" s="1084"/>
      <c r="S92" s="1084"/>
      <c r="T92" s="1084"/>
      <c r="U92" s="1084"/>
      <c r="V92" s="1084"/>
      <c r="W92" s="1084"/>
      <c r="X92" s="1084"/>
      <c r="Y92" s="1084"/>
      <c r="Z92" s="1084"/>
      <c r="AA92" s="1084"/>
      <c r="AB92" s="1084"/>
      <c r="AC92" s="1084"/>
      <c r="AD92" s="1084"/>
      <c r="AE92" s="1084"/>
      <c r="AF92" s="1084"/>
      <c r="AG92" s="1084"/>
      <c r="AH92" s="1084"/>
      <c r="AI92" s="1084"/>
      <c r="AJ92" s="1084"/>
      <c r="AK92" s="1084"/>
      <c r="AL92" s="1084"/>
      <c r="AM92" s="1084"/>
      <c r="AN92" s="1084"/>
      <c r="AO92" s="1084"/>
      <c r="AP92" s="1084"/>
      <c r="AQ92" s="1085"/>
      <c r="AR92" s="853" t="s">
        <v>449</v>
      </c>
      <c r="AS92" s="704"/>
      <c r="AT92" s="704"/>
      <c r="AU92" s="704"/>
      <c r="AV92" s="704"/>
      <c r="AW92" s="704"/>
      <c r="AX92" s="704"/>
      <c r="AY92" s="704"/>
      <c r="AZ92" s="704"/>
      <c r="BA92" s="704"/>
      <c r="BB92" s="704"/>
      <c r="BC92" s="704"/>
      <c r="BD92" s="704"/>
    </row>
    <row r="93" spans="1:56" s="671" customFormat="1" ht="371.25">
      <c r="A93" s="1015"/>
      <c r="B93" s="1015">
        <v>1</v>
      </c>
      <c r="C93" s="709"/>
      <c r="D93" s="709"/>
      <c r="E93" s="712"/>
      <c r="F93" s="711"/>
      <c r="G93" s="711"/>
      <c r="H93" s="711"/>
      <c r="I93" s="694"/>
      <c r="J93" s="689"/>
      <c r="L93" s="880" t="str">
        <f>mergeValue(A93) &amp;"."&amp; mergeValue(B93)</f>
        <v>1.1</v>
      </c>
      <c r="M93" s="677" t="s">
        <v>16</v>
      </c>
      <c r="N93" s="700"/>
      <c r="O93" s="1083"/>
      <c r="P93" s="1084"/>
      <c r="Q93" s="1084"/>
      <c r="R93" s="1084"/>
      <c r="S93" s="1084"/>
      <c r="T93" s="1084"/>
      <c r="U93" s="1084"/>
      <c r="V93" s="1084"/>
      <c r="W93" s="1084"/>
      <c r="X93" s="1084"/>
      <c r="Y93" s="1084"/>
      <c r="Z93" s="1084"/>
      <c r="AA93" s="1084"/>
      <c r="AB93" s="1084"/>
      <c r="AC93" s="1084"/>
      <c r="AD93" s="1084"/>
      <c r="AE93" s="1084"/>
      <c r="AF93" s="1084"/>
      <c r="AG93" s="1084"/>
      <c r="AH93" s="1084"/>
      <c r="AI93" s="1084"/>
      <c r="AJ93" s="1084"/>
      <c r="AK93" s="1084"/>
      <c r="AL93" s="1084"/>
      <c r="AM93" s="1084"/>
      <c r="AN93" s="1084"/>
      <c r="AO93" s="1084"/>
      <c r="AP93" s="1084"/>
      <c r="AQ93" s="1085"/>
      <c r="AR93" s="853" t="s">
        <v>450</v>
      </c>
      <c r="AS93" s="704"/>
      <c r="AT93" s="704"/>
      <c r="AU93" s="704"/>
      <c r="AV93" s="704"/>
      <c r="AW93" s="704"/>
      <c r="AX93" s="704"/>
      <c r="AY93" s="704"/>
      <c r="AZ93" s="704"/>
      <c r="BA93" s="704"/>
      <c r="BB93" s="704"/>
      <c r="BC93" s="704"/>
      <c r="BD93" s="704"/>
    </row>
    <row r="94" spans="1:56" s="671" customFormat="1" ht="409.5">
      <c r="A94" s="1015"/>
      <c r="B94" s="1015"/>
      <c r="C94" s="1015">
        <v>1</v>
      </c>
      <c r="D94" s="709"/>
      <c r="E94" s="712"/>
      <c r="F94" s="711"/>
      <c r="G94" s="711"/>
      <c r="H94" s="711"/>
      <c r="I94" s="718"/>
      <c r="J94" s="689"/>
      <c r="K94" s="674"/>
      <c r="L94" s="880" t="str">
        <f>mergeValue(A94) &amp;"."&amp; mergeValue(B94)&amp;"."&amp; mergeValue(C94)</f>
        <v>1.1.1</v>
      </c>
      <c r="M94" s="678" t="s">
        <v>561</v>
      </c>
      <c r="N94" s="700"/>
      <c r="O94" s="1083"/>
      <c r="P94" s="1084"/>
      <c r="Q94" s="1084"/>
      <c r="R94" s="1084"/>
      <c r="S94" s="1084"/>
      <c r="T94" s="1084"/>
      <c r="U94" s="1084"/>
      <c r="V94" s="1084"/>
      <c r="W94" s="1084"/>
      <c r="X94" s="1084"/>
      <c r="Y94" s="1084"/>
      <c r="Z94" s="1084"/>
      <c r="AA94" s="1084"/>
      <c r="AB94" s="1084"/>
      <c r="AC94" s="1084"/>
      <c r="AD94" s="1084"/>
      <c r="AE94" s="1084"/>
      <c r="AF94" s="1084"/>
      <c r="AG94" s="1084"/>
      <c r="AH94" s="1084"/>
      <c r="AI94" s="1084"/>
      <c r="AJ94" s="1084"/>
      <c r="AK94" s="1084"/>
      <c r="AL94" s="1084"/>
      <c r="AM94" s="1084"/>
      <c r="AN94" s="1084"/>
      <c r="AO94" s="1084"/>
      <c r="AP94" s="1084"/>
      <c r="AQ94" s="1085"/>
      <c r="AR94" s="853" t="s">
        <v>562</v>
      </c>
      <c r="AS94" s="704"/>
      <c r="AT94" s="704"/>
      <c r="AU94" s="704"/>
      <c r="AV94" s="707"/>
      <c r="AW94" s="704"/>
      <c r="AX94" s="704"/>
      <c r="AY94" s="704"/>
      <c r="AZ94" s="704"/>
      <c r="BA94" s="704"/>
      <c r="BB94" s="704"/>
      <c r="BC94" s="704"/>
      <c r="BD94" s="704"/>
    </row>
    <row r="95" spans="1:56" s="671" customFormat="1" ht="409.5">
      <c r="A95" s="1015"/>
      <c r="B95" s="1015"/>
      <c r="C95" s="1015"/>
      <c r="D95" s="1015">
        <v>1</v>
      </c>
      <c r="E95" s="712"/>
      <c r="F95" s="711"/>
      <c r="G95" s="711"/>
      <c r="H95" s="1024"/>
      <c r="I95" s="689"/>
      <c r="J95" s="689"/>
      <c r="K95" s="674"/>
      <c r="L95" s="880" t="str">
        <f>mergeValue(A95) &amp;"."&amp; mergeValue(B95)&amp;"."&amp; mergeValue(C95)&amp;"."&amp; mergeValue(D95)</f>
        <v>1.1.1.1</v>
      </c>
      <c r="M95" s="679" t="s">
        <v>385</v>
      </c>
      <c r="N95" s="700"/>
      <c r="O95" s="1086"/>
      <c r="P95" s="1087"/>
      <c r="Q95" s="1087"/>
      <c r="R95" s="1087"/>
      <c r="S95" s="1087"/>
      <c r="T95" s="1087"/>
      <c r="U95" s="1087"/>
      <c r="V95" s="1087"/>
      <c r="W95" s="1087"/>
      <c r="X95" s="1087"/>
      <c r="Y95" s="1087"/>
      <c r="Z95" s="1087"/>
      <c r="AA95" s="1087"/>
      <c r="AB95" s="1087"/>
      <c r="AC95" s="1087"/>
      <c r="AD95" s="1087"/>
      <c r="AE95" s="1087"/>
      <c r="AF95" s="1087"/>
      <c r="AG95" s="1087"/>
      <c r="AH95" s="1087"/>
      <c r="AI95" s="1087"/>
      <c r="AJ95" s="1087"/>
      <c r="AK95" s="1087"/>
      <c r="AL95" s="1087"/>
      <c r="AM95" s="1087"/>
      <c r="AN95" s="1087"/>
      <c r="AO95" s="1087"/>
      <c r="AP95" s="1087"/>
      <c r="AQ95" s="1088"/>
      <c r="AR95" s="853" t="s">
        <v>576</v>
      </c>
      <c r="AS95" s="704"/>
      <c r="AT95" s="704"/>
      <c r="AU95" s="704"/>
      <c r="AV95" s="707"/>
      <c r="AW95" s="704"/>
      <c r="AX95" s="704"/>
      <c r="AY95" s="704"/>
      <c r="AZ95" s="704"/>
      <c r="BA95" s="704"/>
      <c r="BB95" s="704"/>
      <c r="BC95" s="704"/>
      <c r="BD95" s="704"/>
    </row>
    <row r="96" spans="1:56" s="671" customFormat="1" ht="409.5">
      <c r="A96" s="1015"/>
      <c r="B96" s="1015"/>
      <c r="C96" s="1015"/>
      <c r="D96" s="1015"/>
      <c r="E96" s="1016" t="s">
        <v>84</v>
      </c>
      <c r="F96" s="709"/>
      <c r="G96" s="711"/>
      <c r="H96" s="1024"/>
      <c r="I96" s="1024"/>
      <c r="J96" s="718"/>
      <c r="K96" s="674"/>
      <c r="L96" s="880" t="str">
        <f>mergeValue(A96) &amp;"."&amp; mergeValue(B96)&amp;"."&amp; mergeValue(C96)&amp;"."&amp; mergeValue(D96)&amp;"."&amp; mergeValue(E96)</f>
        <v>1.1.1.1.1</v>
      </c>
      <c r="M96" s="684" t="s">
        <v>10</v>
      </c>
      <c r="N96" s="701"/>
      <c r="O96" s="1089"/>
      <c r="P96" s="1090"/>
      <c r="Q96" s="1090"/>
      <c r="R96" s="1090"/>
      <c r="S96" s="1090"/>
      <c r="T96" s="1090"/>
      <c r="U96" s="1090"/>
      <c r="V96" s="1090"/>
      <c r="W96" s="1090"/>
      <c r="X96" s="1090"/>
      <c r="Y96" s="1090"/>
      <c r="Z96" s="1090"/>
      <c r="AA96" s="1090"/>
      <c r="AB96" s="1090"/>
      <c r="AC96" s="1090"/>
      <c r="AD96" s="1090"/>
      <c r="AE96" s="1090"/>
      <c r="AF96" s="1090"/>
      <c r="AG96" s="1090"/>
      <c r="AH96" s="1090"/>
      <c r="AI96" s="1090"/>
      <c r="AJ96" s="1090"/>
      <c r="AK96" s="1090"/>
      <c r="AL96" s="1090"/>
      <c r="AM96" s="1090"/>
      <c r="AN96" s="1090"/>
      <c r="AO96" s="1090"/>
      <c r="AP96" s="1090"/>
      <c r="AQ96" s="1091"/>
      <c r="AR96" s="853" t="s">
        <v>451</v>
      </c>
      <c r="AS96" s="704"/>
      <c r="AT96" s="707" t="str">
        <f>strCheckUnique(AU96:AU101)</f>
        <v/>
      </c>
      <c r="AU96" s="704"/>
      <c r="AV96" s="707"/>
      <c r="AW96" s="704"/>
      <c r="AX96" s="704"/>
      <c r="AY96" s="704"/>
      <c r="AZ96" s="704"/>
      <c r="BA96" s="704"/>
      <c r="BB96" s="704"/>
      <c r="BC96" s="704"/>
      <c r="BD96" s="704"/>
    </row>
    <row r="97" spans="1:56" s="671" customFormat="1" ht="66" customHeight="1">
      <c r="A97" s="1015"/>
      <c r="B97" s="1015"/>
      <c r="C97" s="1015"/>
      <c r="D97" s="1015"/>
      <c r="E97" s="1016"/>
      <c r="F97" s="1015">
        <v>1</v>
      </c>
      <c r="G97" s="709"/>
      <c r="H97" s="1024"/>
      <c r="I97" s="1024"/>
      <c r="J97" s="1024"/>
      <c r="K97" s="718"/>
      <c r="L97" s="880" t="str">
        <f>mergeValue(A97) &amp;"."&amp; mergeValue(B97)&amp;"."&amp; mergeValue(C97)&amp;"."&amp; mergeValue(D97)&amp;"."&amp; mergeValue(E97)&amp;"."&amp; mergeValue(F97)</f>
        <v>1.1.1.1.1.1</v>
      </c>
      <c r="M97" s="725"/>
      <c r="N97" s="1031"/>
      <c r="O97" s="691"/>
      <c r="P97" s="691"/>
      <c r="Q97" s="691"/>
      <c r="R97" s="691"/>
      <c r="S97" s="691"/>
      <c r="T97" s="691"/>
      <c r="U97" s="691"/>
      <c r="V97" s="691"/>
      <c r="W97" s="691"/>
      <c r="X97" s="691"/>
      <c r="Y97" s="1019"/>
      <c r="Z97" s="1034" t="s">
        <v>75</v>
      </c>
      <c r="AA97" s="1019"/>
      <c r="AB97" s="1034" t="s">
        <v>75</v>
      </c>
      <c r="AC97" s="691"/>
      <c r="AD97" s="691"/>
      <c r="AE97" s="691"/>
      <c r="AF97" s="691"/>
      <c r="AG97" s="691"/>
      <c r="AH97" s="691"/>
      <c r="AI97" s="691"/>
      <c r="AJ97" s="691"/>
      <c r="AK97" s="691"/>
      <c r="AL97" s="691"/>
      <c r="AM97" s="1019"/>
      <c r="AN97" s="1034" t="s">
        <v>75</v>
      </c>
      <c r="AO97" s="1019"/>
      <c r="AP97" s="1034" t="s">
        <v>76</v>
      </c>
      <c r="AQ97" s="699"/>
      <c r="AR97" s="987" t="s">
        <v>630</v>
      </c>
      <c r="AS97" s="704" t="str">
        <f>strCheckDate(O99:AQ99)</f>
        <v/>
      </c>
      <c r="AT97" s="704"/>
      <c r="AU97" s="707" t="str">
        <f>IF(M97="","",M97 )</f>
        <v/>
      </c>
      <c r="AV97" s="707"/>
      <c r="AW97" s="707"/>
      <c r="AX97" s="707"/>
      <c r="AY97" s="704"/>
      <c r="AZ97" s="704"/>
      <c r="BA97" s="704"/>
      <c r="BB97" s="704"/>
      <c r="BC97" s="704"/>
      <c r="BD97" s="704"/>
    </row>
    <row r="98" spans="1:56" s="671" customFormat="1" ht="66" customHeight="1">
      <c r="A98" s="1015"/>
      <c r="B98" s="1015"/>
      <c r="C98" s="1015"/>
      <c r="D98" s="1015"/>
      <c r="E98" s="1016"/>
      <c r="F98" s="1015"/>
      <c r="G98" s="709">
        <v>1</v>
      </c>
      <c r="H98" s="1024"/>
      <c r="I98" s="1024"/>
      <c r="J98" s="1024"/>
      <c r="K98" s="718"/>
      <c r="L98" s="880" t="str">
        <f>mergeValue(A98) &amp;"."&amp; mergeValue(B98)&amp;"."&amp; mergeValue(C98)&amp;"."&amp; mergeValue(D98)&amp;"."&amp; mergeValue(E98)&amp;"."&amp; mergeValue(F98)&amp;"."&amp; mergeValue(G98)</f>
        <v>1.1.1.1.1.1.1</v>
      </c>
      <c r="M98" s="595"/>
      <c r="N98" s="1131"/>
      <c r="O98" s="691"/>
      <c r="P98" s="904"/>
      <c r="Q98" s="904"/>
      <c r="R98" s="904"/>
      <c r="S98" s="691"/>
      <c r="T98" s="691"/>
      <c r="U98" s="691"/>
      <c r="V98" s="691"/>
      <c r="W98" s="691"/>
      <c r="X98" s="691"/>
      <c r="Y98" s="1019"/>
      <c r="Z98" s="1034"/>
      <c r="AA98" s="1019"/>
      <c r="AB98" s="1034"/>
      <c r="AC98" s="691"/>
      <c r="AD98" s="904"/>
      <c r="AE98" s="904"/>
      <c r="AF98" s="904"/>
      <c r="AG98" s="691"/>
      <c r="AH98" s="691"/>
      <c r="AI98" s="691"/>
      <c r="AJ98" s="691"/>
      <c r="AK98" s="691"/>
      <c r="AL98" s="691"/>
      <c r="AM98" s="1019"/>
      <c r="AN98" s="1034"/>
      <c r="AO98" s="1019"/>
      <c r="AP98" s="1034"/>
      <c r="AQ98" s="699"/>
      <c r="AR98" s="988"/>
      <c r="AS98" s="704"/>
      <c r="AT98" s="704"/>
      <c r="AU98" s="707"/>
      <c r="AV98" s="707"/>
      <c r="AW98" s="707"/>
      <c r="AX98" s="707"/>
      <c r="AY98" s="704"/>
      <c r="AZ98" s="704"/>
      <c r="BA98" s="704"/>
      <c r="BB98" s="704"/>
      <c r="BC98" s="704"/>
      <c r="BD98" s="704"/>
    </row>
    <row r="99" spans="1:56" s="671" customFormat="1" ht="14.25" hidden="1" customHeight="1">
      <c r="A99" s="1015"/>
      <c r="B99" s="1015"/>
      <c r="C99" s="1015"/>
      <c r="D99" s="1015"/>
      <c r="E99" s="1016"/>
      <c r="F99" s="1015"/>
      <c r="G99" s="709"/>
      <c r="H99" s="1024"/>
      <c r="I99" s="1024"/>
      <c r="J99" s="1024"/>
      <c r="K99" s="718"/>
      <c r="L99" s="683"/>
      <c r="M99" s="721"/>
      <c r="N99" s="1031"/>
      <c r="O99" s="705"/>
      <c r="P99" s="705"/>
      <c r="Q99" s="702"/>
      <c r="R99" s="703" t="str">
        <f>Y97 &amp; "-" &amp; AA97</f>
        <v>-</v>
      </c>
      <c r="S99" s="703"/>
      <c r="T99" s="703"/>
      <c r="U99" s="703"/>
      <c r="V99" s="703"/>
      <c r="W99" s="703"/>
      <c r="X99" s="703"/>
      <c r="Y99" s="1019"/>
      <c r="Z99" s="1034"/>
      <c r="AA99" s="1028"/>
      <c r="AB99" s="1034"/>
      <c r="AC99" s="705"/>
      <c r="AD99" s="705"/>
      <c r="AE99" s="702"/>
      <c r="AF99" s="703" t="str">
        <f>AM97 &amp; "-" &amp; AO97</f>
        <v>-</v>
      </c>
      <c r="AG99" s="703"/>
      <c r="AH99" s="703"/>
      <c r="AI99" s="703"/>
      <c r="AJ99" s="703"/>
      <c r="AK99" s="703"/>
      <c r="AL99" s="703"/>
      <c r="AM99" s="1019"/>
      <c r="AN99" s="1034"/>
      <c r="AO99" s="1028"/>
      <c r="AP99" s="1034"/>
      <c r="AQ99" s="699"/>
      <c r="AR99" s="988"/>
      <c r="AS99" s="704"/>
      <c r="AT99" s="704"/>
      <c r="AU99" s="704"/>
      <c r="AV99" s="707"/>
      <c r="AW99" s="704"/>
      <c r="AX99" s="704"/>
      <c r="AY99" s="704"/>
      <c r="AZ99" s="704"/>
      <c r="BA99" s="704"/>
      <c r="BB99" s="704"/>
      <c r="BC99" s="704"/>
      <c r="BD99" s="704"/>
    </row>
    <row r="100" spans="1:56" s="671" customFormat="1" ht="14.25" customHeight="1">
      <c r="A100" s="1015"/>
      <c r="B100" s="1015"/>
      <c r="C100" s="1015"/>
      <c r="D100" s="1015"/>
      <c r="E100" s="1016"/>
      <c r="F100" s="1015"/>
      <c r="G100" s="709"/>
      <c r="H100" s="1024"/>
      <c r="I100" s="1024"/>
      <c r="J100" s="1024"/>
      <c r="K100" s="718"/>
      <c r="L100" s="675"/>
      <c r="M100" s="686" t="s">
        <v>42</v>
      </c>
      <c r="N100" s="692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97"/>
      <c r="Z100" s="693"/>
      <c r="AA100" s="693"/>
      <c r="AB100" s="693"/>
      <c r="AC100" s="676"/>
      <c r="AD100" s="676"/>
      <c r="AE100" s="676"/>
      <c r="AF100" s="676"/>
      <c r="AG100" s="676"/>
      <c r="AH100" s="676"/>
      <c r="AI100" s="676"/>
      <c r="AJ100" s="676"/>
      <c r="AK100" s="676"/>
      <c r="AL100" s="676"/>
      <c r="AM100" s="697"/>
      <c r="AN100" s="844"/>
      <c r="AO100" s="844"/>
      <c r="AP100" s="844"/>
      <c r="AQ100" s="690"/>
      <c r="AR100" s="988"/>
      <c r="AS100" s="704"/>
      <c r="AT100" s="704"/>
      <c r="AU100" s="704"/>
      <c r="AV100" s="707"/>
      <c r="AW100" s="704"/>
      <c r="AX100" s="704"/>
      <c r="AY100" s="704"/>
      <c r="AZ100" s="704"/>
      <c r="BA100" s="704"/>
      <c r="BB100" s="704"/>
      <c r="BC100" s="704"/>
      <c r="BD100" s="704"/>
    </row>
    <row r="101" spans="1:56" s="670" customFormat="1" ht="15" customHeight="1">
      <c r="A101" s="1015"/>
      <c r="B101" s="1015"/>
      <c r="C101" s="1015"/>
      <c r="D101" s="1015"/>
      <c r="E101" s="1016"/>
      <c r="F101" s="713"/>
      <c r="G101" s="711"/>
      <c r="H101" s="1024"/>
      <c r="I101" s="1024"/>
      <c r="J101" s="718"/>
      <c r="K101" s="695"/>
      <c r="L101" s="675"/>
      <c r="M101" s="685" t="s">
        <v>386</v>
      </c>
      <c r="N101" s="692"/>
      <c r="O101" s="676"/>
      <c r="P101" s="676"/>
      <c r="Q101" s="676"/>
      <c r="R101" s="676"/>
      <c r="S101" s="676"/>
      <c r="T101" s="676"/>
      <c r="U101" s="676"/>
      <c r="V101" s="676"/>
      <c r="W101" s="676"/>
      <c r="X101" s="676"/>
      <c r="Y101" s="697"/>
      <c r="Z101" s="693"/>
      <c r="AA101" s="693"/>
      <c r="AB101" s="693"/>
      <c r="AC101" s="676"/>
      <c r="AD101" s="676"/>
      <c r="AE101" s="676"/>
      <c r="AF101" s="676"/>
      <c r="AG101" s="676"/>
      <c r="AH101" s="676"/>
      <c r="AI101" s="676"/>
      <c r="AJ101" s="676"/>
      <c r="AK101" s="676"/>
      <c r="AL101" s="676"/>
      <c r="AM101" s="697"/>
      <c r="AN101" s="844"/>
      <c r="AO101" s="844"/>
      <c r="AP101" s="844"/>
      <c r="AQ101" s="690"/>
      <c r="AR101" s="989"/>
      <c r="AS101" s="706"/>
      <c r="AT101" s="706"/>
      <c r="AU101" s="706"/>
      <c r="AV101" s="707"/>
      <c r="AW101" s="706"/>
      <c r="AX101" s="704"/>
      <c r="AY101" s="704"/>
      <c r="AZ101" s="706"/>
      <c r="BA101" s="706"/>
      <c r="BB101" s="706"/>
      <c r="BC101" s="706"/>
      <c r="BD101" s="706"/>
    </row>
    <row r="102" spans="1:56" s="670" customFormat="1" ht="14.25">
      <c r="A102" s="1015"/>
      <c r="B102" s="1015"/>
      <c r="C102" s="1015"/>
      <c r="D102" s="1015"/>
      <c r="E102" s="712"/>
      <c r="F102" s="713"/>
      <c r="G102" s="711"/>
      <c r="H102" s="1024"/>
      <c r="I102" s="673"/>
      <c r="J102" s="673"/>
      <c r="K102" s="695"/>
      <c r="L102" s="675"/>
      <c r="M102" s="682" t="s">
        <v>13</v>
      </c>
      <c r="N102" s="692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97"/>
      <c r="Z102" s="693"/>
      <c r="AA102" s="693"/>
      <c r="AB102" s="692"/>
      <c r="AC102" s="676"/>
      <c r="AD102" s="676"/>
      <c r="AE102" s="676"/>
      <c r="AF102" s="676"/>
      <c r="AG102" s="676"/>
      <c r="AH102" s="676"/>
      <c r="AI102" s="676"/>
      <c r="AJ102" s="676"/>
      <c r="AK102" s="676"/>
      <c r="AL102" s="676"/>
      <c r="AM102" s="697"/>
      <c r="AN102" s="844"/>
      <c r="AO102" s="844"/>
      <c r="AP102" s="692"/>
      <c r="AQ102" s="693"/>
      <c r="AR102" s="690"/>
      <c r="AS102" s="706"/>
      <c r="AT102" s="706"/>
      <c r="AU102" s="706"/>
      <c r="AV102" s="706"/>
      <c r="AW102" s="706"/>
      <c r="AX102" s="706"/>
      <c r="AY102" s="706"/>
      <c r="AZ102" s="706"/>
      <c r="BA102" s="706"/>
      <c r="BB102" s="706"/>
      <c r="BC102" s="706"/>
      <c r="BD102" s="706"/>
    </row>
    <row r="103" spans="1:56" s="670" customFormat="1" ht="14.25">
      <c r="A103" s="1015"/>
      <c r="B103" s="1015"/>
      <c r="C103" s="1015"/>
      <c r="D103" s="714"/>
      <c r="E103" s="714"/>
      <c r="F103" s="715"/>
      <c r="G103" s="714"/>
      <c r="H103" s="711"/>
      <c r="I103" s="695"/>
      <c r="J103" s="673"/>
      <c r="K103" s="688"/>
      <c r="L103" s="675"/>
      <c r="M103" s="681" t="s">
        <v>387</v>
      </c>
      <c r="N103" s="680"/>
      <c r="O103" s="676"/>
      <c r="P103" s="676"/>
      <c r="Q103" s="676"/>
      <c r="R103" s="676"/>
      <c r="S103" s="676"/>
      <c r="T103" s="676"/>
      <c r="U103" s="676"/>
      <c r="V103" s="676"/>
      <c r="W103" s="676"/>
      <c r="X103" s="676"/>
      <c r="Y103" s="697"/>
      <c r="Z103" s="693"/>
      <c r="AA103" s="693"/>
      <c r="AB103" s="692"/>
      <c r="AC103" s="676"/>
      <c r="AD103" s="676"/>
      <c r="AE103" s="676"/>
      <c r="AF103" s="676"/>
      <c r="AG103" s="676"/>
      <c r="AH103" s="676"/>
      <c r="AI103" s="676"/>
      <c r="AJ103" s="676"/>
      <c r="AK103" s="676"/>
      <c r="AL103" s="676"/>
      <c r="AM103" s="697"/>
      <c r="AN103" s="844"/>
      <c r="AO103" s="844"/>
      <c r="AP103" s="692"/>
      <c r="AQ103" s="693"/>
      <c r="AR103" s="690"/>
      <c r="AS103" s="706"/>
      <c r="AT103" s="706"/>
      <c r="AU103" s="706"/>
      <c r="AV103" s="706"/>
      <c r="AW103" s="706"/>
      <c r="AX103" s="706"/>
      <c r="AY103" s="706"/>
      <c r="AZ103" s="706"/>
      <c r="BA103" s="706"/>
      <c r="BB103" s="706"/>
      <c r="BC103" s="706"/>
      <c r="BD103" s="706"/>
    </row>
    <row r="104" spans="1:56" s="670" customFormat="1" ht="14.25">
      <c r="A104" s="1015"/>
      <c r="B104" s="1015"/>
      <c r="C104" s="714"/>
      <c r="D104" s="714"/>
      <c r="E104" s="714"/>
      <c r="F104" s="715"/>
      <c r="G104" s="714"/>
      <c r="H104" s="711"/>
      <c r="I104" s="695"/>
      <c r="J104" s="673"/>
      <c r="K104" s="688"/>
      <c r="L104" s="675"/>
      <c r="M104" s="680" t="s">
        <v>366</v>
      </c>
      <c r="N104" s="680"/>
      <c r="O104" s="680"/>
      <c r="P104" s="680"/>
      <c r="Q104" s="680"/>
      <c r="R104" s="680"/>
      <c r="S104" s="680"/>
      <c r="T104" s="680"/>
      <c r="U104" s="680"/>
      <c r="V104" s="680"/>
      <c r="W104" s="680"/>
      <c r="X104" s="680"/>
      <c r="Y104" s="697"/>
      <c r="Z104" s="693"/>
      <c r="AA104" s="693"/>
      <c r="AB104" s="692"/>
      <c r="AC104" s="757"/>
      <c r="AD104" s="757"/>
      <c r="AE104" s="757"/>
      <c r="AF104" s="757"/>
      <c r="AG104" s="757"/>
      <c r="AH104" s="757"/>
      <c r="AI104" s="757"/>
      <c r="AJ104" s="757"/>
      <c r="AK104" s="757"/>
      <c r="AL104" s="757"/>
      <c r="AM104" s="697"/>
      <c r="AN104" s="844"/>
      <c r="AO104" s="844"/>
      <c r="AP104" s="692"/>
      <c r="AQ104" s="693"/>
      <c r="AR104" s="690"/>
      <c r="AS104" s="706"/>
      <c r="AT104" s="706"/>
      <c r="AU104" s="706"/>
      <c r="AV104" s="706"/>
      <c r="AW104" s="706"/>
      <c r="AX104" s="706"/>
      <c r="AY104" s="706"/>
      <c r="AZ104" s="706"/>
      <c r="BA104" s="706"/>
      <c r="BB104" s="706"/>
      <c r="BC104" s="706"/>
      <c r="BD104" s="706"/>
    </row>
    <row r="105" spans="1:56" s="670" customFormat="1" ht="14.25">
      <c r="A105" s="1015"/>
      <c r="B105" s="714"/>
      <c r="C105" s="714"/>
      <c r="D105" s="714"/>
      <c r="E105" s="714"/>
      <c r="F105" s="715"/>
      <c r="G105" s="714"/>
      <c r="H105" s="711"/>
      <c r="I105" s="695"/>
      <c r="J105" s="673"/>
      <c r="K105" s="688"/>
      <c r="L105" s="675"/>
      <c r="M105" s="687" t="s">
        <v>19</v>
      </c>
      <c r="N105" s="680"/>
      <c r="O105" s="680"/>
      <c r="P105" s="680"/>
      <c r="Q105" s="680"/>
      <c r="R105" s="680"/>
      <c r="S105" s="680"/>
      <c r="T105" s="680"/>
      <c r="U105" s="680"/>
      <c r="V105" s="680"/>
      <c r="W105" s="680"/>
      <c r="X105" s="680"/>
      <c r="Y105" s="697"/>
      <c r="Z105" s="693"/>
      <c r="AA105" s="693"/>
      <c r="AB105" s="692"/>
      <c r="AC105" s="757"/>
      <c r="AD105" s="757"/>
      <c r="AE105" s="757"/>
      <c r="AF105" s="757"/>
      <c r="AG105" s="757"/>
      <c r="AH105" s="757"/>
      <c r="AI105" s="757"/>
      <c r="AJ105" s="757"/>
      <c r="AK105" s="757"/>
      <c r="AL105" s="757"/>
      <c r="AM105" s="697"/>
      <c r="AN105" s="844"/>
      <c r="AO105" s="844"/>
      <c r="AP105" s="692"/>
      <c r="AQ105" s="693"/>
      <c r="AR105" s="690"/>
      <c r="AS105" s="706"/>
      <c r="AT105" s="706"/>
      <c r="AU105" s="706"/>
      <c r="AV105" s="706"/>
      <c r="AW105" s="706"/>
      <c r="AX105" s="706"/>
      <c r="AY105" s="706"/>
      <c r="AZ105" s="706"/>
      <c r="BA105" s="706"/>
      <c r="BB105" s="706"/>
      <c r="BC105" s="706"/>
      <c r="BD105" s="706"/>
    </row>
    <row r="106" spans="1:56" s="670" customFormat="1" ht="14.25">
      <c r="A106" s="709"/>
      <c r="B106" s="716"/>
      <c r="C106" s="716"/>
      <c r="D106" s="716"/>
      <c r="E106" s="717"/>
      <c r="F106" s="716"/>
      <c r="G106" s="711"/>
      <c r="H106" s="711"/>
      <c r="I106" s="694"/>
      <c r="J106" s="673"/>
      <c r="K106" s="718"/>
      <c r="L106" s="675"/>
      <c r="M106" s="723" t="s">
        <v>292</v>
      </c>
      <c r="N106" s="680"/>
      <c r="O106" s="680"/>
      <c r="P106" s="680"/>
      <c r="Q106" s="680"/>
      <c r="R106" s="680"/>
      <c r="S106" s="680"/>
      <c r="T106" s="680"/>
      <c r="U106" s="680"/>
      <c r="V106" s="680"/>
      <c r="W106" s="680"/>
      <c r="X106" s="680"/>
      <c r="Y106" s="697"/>
      <c r="Z106" s="693"/>
      <c r="AA106" s="693"/>
      <c r="AB106" s="692"/>
      <c r="AC106" s="757"/>
      <c r="AD106" s="757"/>
      <c r="AE106" s="757"/>
      <c r="AF106" s="757"/>
      <c r="AG106" s="757"/>
      <c r="AH106" s="757"/>
      <c r="AI106" s="757"/>
      <c r="AJ106" s="757"/>
      <c r="AK106" s="757"/>
      <c r="AL106" s="757"/>
      <c r="AM106" s="697"/>
      <c r="AN106" s="844"/>
      <c r="AO106" s="844"/>
      <c r="AP106" s="692"/>
      <c r="AQ106" s="693"/>
      <c r="AR106" s="690"/>
      <c r="AS106" s="706"/>
      <c r="AT106" s="706"/>
      <c r="AU106" s="706"/>
      <c r="AV106" s="706"/>
      <c r="AW106" s="706"/>
      <c r="AX106" s="706"/>
      <c r="AY106" s="706"/>
      <c r="AZ106" s="706"/>
      <c r="BA106" s="706"/>
      <c r="BB106" s="706"/>
      <c r="BC106" s="706"/>
      <c r="BD106" s="706"/>
    </row>
    <row r="107" spans="1:56" s="671" customFormat="1" ht="66" customHeight="1">
      <c r="A107" s="34"/>
      <c r="B107" s="34"/>
      <c r="C107" s="34"/>
      <c r="D107" s="34"/>
      <c r="E107" s="34"/>
      <c r="F107" s="34"/>
      <c r="G107" s="709">
        <v>1</v>
      </c>
      <c r="H107" s="192"/>
      <c r="I107" s="193"/>
      <c r="J107" s="82"/>
      <c r="K107" s="718"/>
      <c r="L107" s="720">
        <v>2</v>
      </c>
      <c r="M107" s="595"/>
      <c r="N107" s="722"/>
      <c r="O107" s="691"/>
      <c r="P107" s="691"/>
      <c r="Q107" s="691"/>
      <c r="R107" s="691"/>
      <c r="S107" s="691"/>
      <c r="T107" s="691"/>
      <c r="U107" s="691"/>
      <c r="V107" s="691"/>
      <c r="W107" s="691"/>
      <c r="X107" s="691"/>
      <c r="Y107" s="672"/>
      <c r="Z107" s="669" t="s">
        <v>76</v>
      </c>
      <c r="AA107" s="699"/>
      <c r="AB107" s="267"/>
      <c r="AC107" s="691"/>
      <c r="AD107" s="691"/>
      <c r="AE107" s="691"/>
      <c r="AF107" s="691"/>
      <c r="AG107" s="691"/>
      <c r="AH107" s="691"/>
      <c r="AI107" s="691"/>
      <c r="AJ107" s="691"/>
      <c r="AK107" s="691"/>
      <c r="AL107" s="691"/>
      <c r="AM107" s="672"/>
      <c r="AN107" s="892" t="s">
        <v>76</v>
      </c>
      <c r="AO107" s="699"/>
      <c r="AP107" s="267"/>
      <c r="AQ107" s="699"/>
      <c r="AR107" s="719"/>
      <c r="AS107" s="704"/>
      <c r="AT107" s="704"/>
      <c r="AU107" s="707"/>
      <c r="AV107" s="707"/>
      <c r="AW107" s="707"/>
      <c r="AX107" s="707"/>
      <c r="AY107" s="704"/>
      <c r="AZ107" s="704"/>
      <c r="BA107" s="704"/>
      <c r="BB107" s="704"/>
      <c r="BC107" s="704"/>
      <c r="BD107" s="704"/>
    </row>
    <row r="108" spans="1:56" ht="17.100000000000001" hidden="1" customHeight="1"/>
    <row r="109" spans="1:56" ht="17.100000000000001" hidden="1" customHeight="1"/>
    <row r="110" spans="1:56" s="33" customFormat="1" ht="17.100000000000001" hidden="1" customHeight="1">
      <c r="G110" s="33" t="s">
        <v>15</v>
      </c>
      <c r="I110" s="33" t="s">
        <v>65</v>
      </c>
      <c r="U110" s="178"/>
    </row>
    <row r="111" spans="1:56" ht="17.100000000000001" hidden="1" customHeight="1">
      <c r="T111" s="123"/>
      <c r="U111" s="41"/>
    </row>
    <row r="112" spans="1:56" ht="16.5" hidden="1" customHeight="1">
      <c r="G112" s="175"/>
      <c r="H112" s="175"/>
      <c r="I112" s="175"/>
      <c r="J112" s="175"/>
      <c r="K112" s="175"/>
      <c r="L112" s="199" t="s">
        <v>84</v>
      </c>
      <c r="M112" s="195" t="s">
        <v>21</v>
      </c>
      <c r="N112" s="200"/>
      <c r="O112" s="1094"/>
      <c r="P112" s="1084"/>
      <c r="Q112" s="1084"/>
      <c r="R112" s="1084"/>
      <c r="S112" s="1084"/>
      <c r="T112" s="1084"/>
      <c r="U112" s="1084"/>
      <c r="V112" s="1085"/>
      <c r="W112" s="183"/>
      <c r="X112" s="280"/>
      <c r="Y112" s="280"/>
      <c r="Z112" s="280"/>
      <c r="AA112" s="280"/>
      <c r="AB112" s="280"/>
      <c r="AC112" s="280"/>
      <c r="AD112" s="280"/>
      <c r="AE112" s="280"/>
      <c r="AF112" s="280"/>
      <c r="AG112" s="280"/>
      <c r="AH112" s="280"/>
      <c r="AI112" s="280"/>
    </row>
    <row r="113" spans="7:35" s="34" customFormat="1" ht="15" hidden="1" customHeight="1">
      <c r="G113" s="174"/>
      <c r="H113" s="173"/>
      <c r="I113" s="173"/>
      <c r="J113" s="176"/>
      <c r="L113" s="165" t="s">
        <v>278</v>
      </c>
      <c r="M113" s="155" t="s">
        <v>16</v>
      </c>
      <c r="N113" s="252"/>
      <c r="O113" s="1094"/>
      <c r="P113" s="1084"/>
      <c r="Q113" s="1084"/>
      <c r="R113" s="1084"/>
      <c r="S113" s="1084"/>
      <c r="T113" s="1084"/>
      <c r="U113" s="1084"/>
      <c r="V113" s="1085"/>
      <c r="W113" s="183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</row>
    <row r="114" spans="7:35" s="34" customFormat="1" ht="15" hidden="1" customHeight="1">
      <c r="G114" s="174"/>
      <c r="H114" s="173"/>
      <c r="I114" s="173"/>
      <c r="J114" s="176"/>
      <c r="L114" s="165" t="s">
        <v>8</v>
      </c>
      <c r="M114" s="156" t="s">
        <v>7</v>
      </c>
      <c r="N114" s="253"/>
      <c r="O114" s="1094"/>
      <c r="P114" s="1084"/>
      <c r="Q114" s="1084"/>
      <c r="R114" s="1084"/>
      <c r="S114" s="1084"/>
      <c r="T114" s="1084"/>
      <c r="U114" s="1084"/>
      <c r="V114" s="1085"/>
      <c r="W114" s="183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I114" s="276"/>
    </row>
    <row r="115" spans="7:35" s="34" customFormat="1" ht="15" hidden="1" customHeight="1">
      <c r="G115" s="174"/>
      <c r="H115" s="173"/>
      <c r="I115" s="173"/>
      <c r="J115" s="176"/>
      <c r="L115" s="165" t="s">
        <v>11</v>
      </c>
      <c r="M115" s="157" t="s">
        <v>23</v>
      </c>
      <c r="N115" s="254"/>
      <c r="O115" s="1094"/>
      <c r="P115" s="1084"/>
      <c r="Q115" s="1084"/>
      <c r="R115" s="1084"/>
      <c r="S115" s="1084"/>
      <c r="T115" s="1084"/>
      <c r="U115" s="1084"/>
      <c r="V115" s="1085"/>
      <c r="W115" s="183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</row>
    <row r="116" spans="7:35" s="34" customFormat="1" ht="24.95" hidden="1" customHeight="1">
      <c r="G116" s="175"/>
      <c r="H116" s="173"/>
      <c r="I116" s="1053"/>
      <c r="J116" s="176"/>
      <c r="L116" s="165"/>
      <c r="M116" s="167"/>
      <c r="N116" s="186"/>
      <c r="O116" s="263"/>
      <c r="P116" s="249"/>
      <c r="Q116" s="249"/>
      <c r="R116" s="249"/>
      <c r="S116" s="249"/>
      <c r="T116" s="249"/>
      <c r="U116" s="249"/>
      <c r="V116" s="250"/>
      <c r="W116" s="185"/>
      <c r="X116" s="276"/>
      <c r="Y116" s="276"/>
      <c r="Z116" s="276"/>
      <c r="AA116" s="276"/>
      <c r="AB116" s="276"/>
      <c r="AC116" s="276"/>
      <c r="AD116" s="276"/>
      <c r="AE116" s="276"/>
      <c r="AF116" s="276"/>
      <c r="AG116" s="276"/>
      <c r="AH116" s="276"/>
      <c r="AI116" s="276"/>
    </row>
    <row r="117" spans="7:35" s="34" customFormat="1" ht="15" hidden="1" customHeight="1">
      <c r="G117" s="177"/>
      <c r="H117" s="173"/>
      <c r="I117" s="1053"/>
      <c r="J117" s="1054"/>
      <c r="L117" s="165" t="s">
        <v>20</v>
      </c>
      <c r="M117" s="168" t="s">
        <v>10</v>
      </c>
      <c r="N117" s="251"/>
      <c r="O117" s="1100"/>
      <c r="P117" s="1101"/>
      <c r="Q117" s="1101"/>
      <c r="R117" s="1101"/>
      <c r="S117" s="1101"/>
      <c r="T117" s="1101"/>
      <c r="U117" s="1101"/>
      <c r="V117" s="1102"/>
      <c r="W117" s="183"/>
      <c r="X117" s="276"/>
      <c r="Y117" s="290" t="str">
        <f>strCheckUnique(Z117:Z120)</f>
        <v/>
      </c>
      <c r="Z117" s="276"/>
      <c r="AA117" s="290"/>
      <c r="AB117" s="276"/>
      <c r="AC117" s="276"/>
      <c r="AD117" s="276"/>
      <c r="AE117" s="276"/>
      <c r="AF117" s="276"/>
      <c r="AG117" s="276"/>
      <c r="AH117" s="276"/>
      <c r="AI117" s="276"/>
    </row>
    <row r="118" spans="7:35" s="34" customFormat="1" ht="17.100000000000001" hidden="1" customHeight="1">
      <c r="G118" s="177"/>
      <c r="H118" s="173">
        <v>1</v>
      </c>
      <c r="I118" s="1053"/>
      <c r="J118" s="1054"/>
      <c r="K118" s="194"/>
      <c r="L118" s="166"/>
      <c r="M118" s="169"/>
      <c r="N118" s="196"/>
      <c r="O118" s="187"/>
      <c r="P118" s="187"/>
      <c r="Q118" s="187"/>
      <c r="R118" s="1098"/>
      <c r="S118" s="1122" t="s">
        <v>75</v>
      </c>
      <c r="T118" s="1098"/>
      <c r="U118" s="1092" t="s">
        <v>76</v>
      </c>
      <c r="V118" s="180"/>
      <c r="W118" s="183"/>
      <c r="X118" s="276" t="str">
        <f>strCheckDate(O119:V119)</f>
        <v/>
      </c>
      <c r="Y118" s="290"/>
      <c r="Z118" s="290" t="str">
        <f>IF(M118="","",M118 )</f>
        <v/>
      </c>
      <c r="AA118" s="290"/>
      <c r="AB118" s="290"/>
      <c r="AC118" s="290"/>
      <c r="AD118" s="276"/>
      <c r="AE118" s="276"/>
      <c r="AF118" s="276"/>
      <c r="AG118" s="276"/>
      <c r="AH118" s="276"/>
      <c r="AI118" s="276"/>
    </row>
    <row r="119" spans="7:35" s="34" customFormat="1" ht="0.2" hidden="1" customHeight="1">
      <c r="G119" s="177"/>
      <c r="H119" s="173"/>
      <c r="I119" s="1053"/>
      <c r="J119" s="1054"/>
      <c r="K119" s="194"/>
      <c r="L119" s="189"/>
      <c r="M119" s="196"/>
      <c r="N119" s="196"/>
      <c r="O119" s="196"/>
      <c r="P119" s="196"/>
      <c r="Q119" s="275" t="str">
        <f>R118 &amp; "-" &amp; T118</f>
        <v>-</v>
      </c>
      <c r="R119" s="1099"/>
      <c r="S119" s="1123"/>
      <c r="T119" s="1099"/>
      <c r="U119" s="1093"/>
      <c r="V119" s="180"/>
      <c r="W119" s="185"/>
      <c r="X119" s="276"/>
      <c r="Y119" s="276"/>
      <c r="Z119" s="276"/>
      <c r="AA119" s="276"/>
      <c r="AB119" s="276"/>
      <c r="AC119" s="276"/>
      <c r="AD119" s="276"/>
      <c r="AE119" s="276"/>
      <c r="AF119" s="276"/>
      <c r="AG119" s="276"/>
      <c r="AH119" s="276"/>
      <c r="AI119" s="276"/>
    </row>
    <row r="120" spans="7:35" ht="15" hidden="1" customHeight="1">
      <c r="G120" s="177"/>
      <c r="H120" s="175"/>
      <c r="I120" s="1053"/>
      <c r="J120" s="1054"/>
      <c r="K120" s="175"/>
      <c r="L120" s="109"/>
      <c r="M120" s="171" t="s">
        <v>26</v>
      </c>
      <c r="N120" s="171"/>
      <c r="O120" s="171"/>
      <c r="P120" s="171"/>
      <c r="Q120" s="171"/>
      <c r="R120" s="171"/>
      <c r="S120" s="171"/>
      <c r="T120" s="171"/>
      <c r="U120" s="258"/>
      <c r="V120" s="154"/>
      <c r="W120" s="181"/>
      <c r="X120" s="280"/>
      <c r="Y120" s="280"/>
      <c r="Z120" s="280"/>
      <c r="AA120" s="280"/>
      <c r="AB120" s="280"/>
      <c r="AC120" s="280"/>
      <c r="AD120" s="280"/>
      <c r="AE120" s="280"/>
      <c r="AF120" s="280"/>
      <c r="AG120" s="280"/>
      <c r="AH120" s="280"/>
      <c r="AI120" s="280"/>
    </row>
    <row r="121" spans="7:35" ht="15" hidden="1" customHeight="1">
      <c r="G121" s="175"/>
      <c r="H121" s="175"/>
      <c r="I121" s="1053"/>
      <c r="J121" s="82"/>
      <c r="K121" s="175"/>
      <c r="L121" s="109"/>
      <c r="M121" s="170" t="s">
        <v>13</v>
      </c>
      <c r="N121" s="170"/>
      <c r="O121" s="170"/>
      <c r="P121" s="170"/>
      <c r="Q121" s="170"/>
      <c r="R121" s="170"/>
      <c r="S121" s="170"/>
      <c r="T121" s="170"/>
      <c r="U121" s="259"/>
      <c r="V121" s="154"/>
      <c r="W121" s="182"/>
      <c r="X121" s="280"/>
      <c r="Y121" s="280"/>
      <c r="Z121" s="280"/>
      <c r="AA121" s="280"/>
      <c r="AB121" s="280"/>
      <c r="AC121" s="280"/>
      <c r="AD121" s="280"/>
      <c r="AE121" s="280"/>
      <c r="AF121" s="280"/>
      <c r="AG121" s="280"/>
      <c r="AH121" s="280"/>
      <c r="AI121" s="280"/>
    </row>
    <row r="122" spans="7:35" ht="15" hidden="1" customHeight="1">
      <c r="G122" s="174"/>
      <c r="H122" s="175"/>
      <c r="I122" s="175"/>
      <c r="J122" s="82"/>
      <c r="K122" s="175"/>
      <c r="L122" s="109"/>
      <c r="M122" s="160"/>
      <c r="N122" s="160"/>
      <c r="O122" s="160"/>
      <c r="P122" s="160"/>
      <c r="Q122" s="160"/>
      <c r="R122" s="160"/>
      <c r="S122" s="160"/>
      <c r="T122" s="160"/>
      <c r="U122" s="255"/>
      <c r="V122" s="154"/>
      <c r="W122" s="182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0"/>
      <c r="AI122" s="280"/>
    </row>
    <row r="123" spans="7:35" ht="15" hidden="1" customHeight="1">
      <c r="G123" s="174"/>
      <c r="H123" s="175"/>
      <c r="I123" s="175"/>
      <c r="J123" s="82"/>
      <c r="K123" s="175"/>
      <c r="L123" s="109"/>
      <c r="M123" s="159" t="s">
        <v>17</v>
      </c>
      <c r="N123" s="159"/>
      <c r="O123" s="159"/>
      <c r="P123" s="159"/>
      <c r="Q123" s="159"/>
      <c r="R123" s="159"/>
      <c r="S123" s="159"/>
      <c r="T123" s="159"/>
      <c r="U123" s="256"/>
      <c r="V123" s="154"/>
      <c r="W123" s="182"/>
      <c r="X123" s="280"/>
      <c r="Y123" s="280"/>
      <c r="Z123" s="280"/>
      <c r="AA123" s="280"/>
      <c r="AB123" s="280"/>
      <c r="AC123" s="280"/>
      <c r="AD123" s="280"/>
      <c r="AE123" s="280"/>
      <c r="AF123" s="280"/>
      <c r="AG123" s="280"/>
      <c r="AH123" s="280"/>
      <c r="AI123" s="280"/>
    </row>
    <row r="124" spans="7:35" ht="15" hidden="1" customHeight="1">
      <c r="G124" s="174"/>
      <c r="H124" s="175"/>
      <c r="I124" s="175"/>
      <c r="J124" s="82"/>
      <c r="K124" s="175"/>
      <c r="L124" s="109"/>
      <c r="M124" s="158" t="s">
        <v>18</v>
      </c>
      <c r="N124" s="158"/>
      <c r="O124" s="158"/>
      <c r="P124" s="158"/>
      <c r="Q124" s="158"/>
      <c r="R124" s="158"/>
      <c r="S124" s="158"/>
      <c r="T124" s="158"/>
      <c r="U124" s="257"/>
      <c r="V124" s="154"/>
      <c r="W124" s="182"/>
      <c r="X124" s="280"/>
      <c r="Y124" s="280"/>
      <c r="Z124" s="280"/>
      <c r="AA124" s="280"/>
      <c r="AB124" s="280"/>
      <c r="AC124" s="280"/>
      <c r="AD124" s="280"/>
      <c r="AE124" s="280"/>
      <c r="AF124" s="280"/>
      <c r="AG124" s="280"/>
      <c r="AH124" s="280"/>
      <c r="AI124" s="280"/>
    </row>
    <row r="125" spans="7:35" ht="15" hidden="1" customHeight="1">
      <c r="G125" s="174"/>
      <c r="H125" s="175"/>
      <c r="I125" s="175"/>
      <c r="J125" s="82"/>
      <c r="K125" s="175"/>
      <c r="L125" s="109"/>
      <c r="M125" s="172" t="s">
        <v>19</v>
      </c>
      <c r="N125" s="172"/>
      <c r="O125" s="172"/>
      <c r="P125" s="172"/>
      <c r="Q125" s="172"/>
      <c r="R125" s="172"/>
      <c r="S125" s="172"/>
      <c r="T125" s="172"/>
      <c r="U125" s="260"/>
      <c r="V125" s="154"/>
      <c r="W125" s="182"/>
      <c r="X125" s="280"/>
      <c r="Y125" s="280"/>
      <c r="Z125" s="280"/>
      <c r="AA125" s="280"/>
      <c r="AB125" s="280"/>
      <c r="AC125" s="280"/>
      <c r="AD125" s="280"/>
      <c r="AE125" s="280"/>
      <c r="AF125" s="280"/>
      <c r="AG125" s="280"/>
      <c r="AH125" s="280"/>
      <c r="AI125" s="280"/>
    </row>
    <row r="126" spans="7:35" ht="17.100000000000001" hidden="1" customHeight="1">
      <c r="X126" s="280"/>
      <c r="Y126" s="280"/>
      <c r="Z126" s="280"/>
      <c r="AA126" s="280"/>
      <c r="AB126" s="280"/>
      <c r="AC126" s="280"/>
      <c r="AD126" s="280"/>
      <c r="AE126" s="280"/>
      <c r="AF126" s="280"/>
      <c r="AG126" s="280"/>
      <c r="AH126" s="280"/>
    </row>
    <row r="127" spans="7:35" s="33" customFormat="1" ht="17.100000000000001" hidden="1" customHeight="1">
      <c r="G127" s="33" t="s">
        <v>15</v>
      </c>
      <c r="I127" s="33" t="s">
        <v>170</v>
      </c>
      <c r="V127" s="178"/>
      <c r="X127" s="296"/>
      <c r="Y127" s="296"/>
      <c r="Z127" s="296"/>
      <c r="AA127" s="296"/>
      <c r="AB127" s="296"/>
      <c r="AC127" s="296"/>
      <c r="AD127" s="296"/>
      <c r="AE127" s="296"/>
      <c r="AF127" s="296"/>
      <c r="AG127" s="296"/>
      <c r="AH127" s="296"/>
    </row>
    <row r="128" spans="7:35" ht="17.100000000000001" hidden="1" customHeight="1">
      <c r="T128" s="123"/>
      <c r="U128" s="41"/>
      <c r="X128" s="280"/>
      <c r="Y128" s="280"/>
      <c r="Z128" s="280"/>
      <c r="AA128" s="280"/>
      <c r="AB128" s="280"/>
      <c r="AC128" s="280"/>
      <c r="AD128" s="280"/>
      <c r="AE128" s="280"/>
      <c r="AF128" s="280"/>
      <c r="AG128" s="280"/>
      <c r="AH128" s="280"/>
    </row>
    <row r="129" spans="7:35" ht="16.5" hidden="1" customHeight="1">
      <c r="G129" s="175"/>
      <c r="H129" s="175"/>
      <c r="I129" s="175"/>
      <c r="J129" s="175"/>
      <c r="K129" s="175"/>
      <c r="L129" s="199" t="s">
        <v>84</v>
      </c>
      <c r="M129" s="195" t="s">
        <v>21</v>
      </c>
      <c r="N129" s="200"/>
      <c r="O129" s="1094"/>
      <c r="P129" s="1084"/>
      <c r="Q129" s="1084"/>
      <c r="R129" s="1084"/>
      <c r="S129" s="1084"/>
      <c r="T129" s="1084"/>
      <c r="U129" s="1084"/>
      <c r="V129" s="1085"/>
      <c r="W129" s="183"/>
      <c r="X129" s="280"/>
      <c r="Y129" s="280"/>
      <c r="Z129" s="280"/>
      <c r="AA129" s="280"/>
      <c r="AB129" s="280"/>
      <c r="AC129" s="280"/>
      <c r="AD129" s="280"/>
      <c r="AE129" s="280"/>
      <c r="AF129" s="280"/>
      <c r="AG129" s="280"/>
      <c r="AH129" s="280"/>
      <c r="AI129" s="280"/>
    </row>
    <row r="130" spans="7:35" s="34" customFormat="1" ht="15" hidden="1" customHeight="1">
      <c r="G130" s="174"/>
      <c r="H130" s="173"/>
      <c r="I130" s="173"/>
      <c r="J130" s="176"/>
      <c r="L130" s="165" t="s">
        <v>278</v>
      </c>
      <c r="M130" s="155" t="s">
        <v>16</v>
      </c>
      <c r="N130" s="252"/>
      <c r="O130" s="1094"/>
      <c r="P130" s="1084"/>
      <c r="Q130" s="1084"/>
      <c r="R130" s="1084"/>
      <c r="S130" s="1084"/>
      <c r="T130" s="1084"/>
      <c r="U130" s="1084"/>
      <c r="V130" s="1085"/>
      <c r="W130" s="183"/>
      <c r="X130" s="276"/>
      <c r="Y130" s="276"/>
      <c r="Z130" s="276"/>
      <c r="AA130" s="276"/>
      <c r="AB130" s="276"/>
      <c r="AC130" s="276"/>
      <c r="AD130" s="276"/>
      <c r="AE130" s="276"/>
      <c r="AF130" s="276"/>
      <c r="AG130" s="276"/>
      <c r="AH130" s="276"/>
      <c r="AI130" s="276"/>
    </row>
    <row r="131" spans="7:35" s="34" customFormat="1" ht="15" hidden="1" customHeight="1">
      <c r="G131" s="174"/>
      <c r="H131" s="173"/>
      <c r="I131" s="173"/>
      <c r="J131" s="176"/>
      <c r="L131" s="165" t="s">
        <v>8</v>
      </c>
      <c r="M131" s="156" t="s">
        <v>7</v>
      </c>
      <c r="N131" s="253"/>
      <c r="O131" s="1094"/>
      <c r="P131" s="1084"/>
      <c r="Q131" s="1084"/>
      <c r="R131" s="1084"/>
      <c r="S131" s="1084"/>
      <c r="T131" s="1084"/>
      <c r="U131" s="1084"/>
      <c r="V131" s="1085"/>
      <c r="W131" s="183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276"/>
      <c r="AI131" s="276"/>
    </row>
    <row r="132" spans="7:35" s="34" customFormat="1" ht="15" hidden="1" customHeight="1">
      <c r="G132" s="174"/>
      <c r="H132" s="173"/>
      <c r="I132" s="173"/>
      <c r="J132" s="176"/>
      <c r="L132" s="165" t="s">
        <v>11</v>
      </c>
      <c r="M132" s="157" t="s">
        <v>23</v>
      </c>
      <c r="N132" s="254"/>
      <c r="O132" s="1094"/>
      <c r="P132" s="1084"/>
      <c r="Q132" s="1084"/>
      <c r="R132" s="1084"/>
      <c r="S132" s="1084"/>
      <c r="T132" s="1084"/>
      <c r="U132" s="1084"/>
      <c r="V132" s="1085"/>
      <c r="W132" s="183"/>
      <c r="X132" s="276"/>
      <c r="Y132" s="276"/>
      <c r="Z132" s="276"/>
      <c r="AA132" s="276"/>
      <c r="AB132" s="276"/>
      <c r="AC132" s="276"/>
      <c r="AD132" s="276"/>
      <c r="AE132" s="276"/>
      <c r="AF132" s="276"/>
      <c r="AG132" s="276"/>
      <c r="AH132" s="276"/>
      <c r="AI132" s="276"/>
    </row>
    <row r="133" spans="7:35" s="34" customFormat="1" ht="24.95" hidden="1" customHeight="1">
      <c r="G133" s="175"/>
      <c r="H133" s="173"/>
      <c r="I133" s="1053"/>
      <c r="J133" s="176"/>
      <c r="L133" s="165"/>
      <c r="M133" s="167"/>
      <c r="N133" s="186"/>
      <c r="O133" s="263"/>
      <c r="P133" s="249"/>
      <c r="Q133" s="249"/>
      <c r="R133" s="249"/>
      <c r="S133" s="249"/>
      <c r="T133" s="249"/>
      <c r="U133" s="249"/>
      <c r="V133" s="250"/>
      <c r="W133" s="185"/>
      <c r="X133" s="276"/>
      <c r="Y133" s="276"/>
      <c r="Z133" s="276"/>
      <c r="AA133" s="276"/>
      <c r="AB133" s="276"/>
      <c r="AC133" s="276"/>
      <c r="AD133" s="276"/>
      <c r="AE133" s="276"/>
      <c r="AF133" s="276"/>
      <c r="AG133" s="276"/>
      <c r="AH133" s="276"/>
      <c r="AI133" s="276"/>
    </row>
    <row r="134" spans="7:35" s="34" customFormat="1" ht="15" hidden="1" customHeight="1">
      <c r="G134" s="177"/>
      <c r="H134" s="173"/>
      <c r="I134" s="1053"/>
      <c r="J134" s="1054"/>
      <c r="L134" s="165" t="s">
        <v>20</v>
      </c>
      <c r="M134" s="168" t="s">
        <v>10</v>
      </c>
      <c r="N134" s="251"/>
      <c r="O134" s="1100"/>
      <c r="P134" s="1101"/>
      <c r="Q134" s="1101"/>
      <c r="R134" s="1101"/>
      <c r="S134" s="1101"/>
      <c r="T134" s="1101"/>
      <c r="U134" s="1101"/>
      <c r="V134" s="1102"/>
      <c r="W134" s="183"/>
      <c r="X134" s="276"/>
      <c r="Y134" s="290" t="str">
        <f>strCheckUnique(Z134:Z137)</f>
        <v/>
      </c>
      <c r="Z134" s="276"/>
      <c r="AA134" s="290"/>
      <c r="AB134" s="276"/>
      <c r="AC134" s="276"/>
      <c r="AD134" s="276"/>
      <c r="AE134" s="276"/>
      <c r="AF134" s="276"/>
      <c r="AG134" s="276"/>
      <c r="AH134" s="276"/>
      <c r="AI134" s="276"/>
    </row>
    <row r="135" spans="7:35" s="34" customFormat="1" ht="17.100000000000001" hidden="1" customHeight="1">
      <c r="G135" s="177"/>
      <c r="H135" s="173">
        <v>1</v>
      </c>
      <c r="I135" s="1053"/>
      <c r="J135" s="1054"/>
      <c r="K135" s="194"/>
      <c r="L135" s="166"/>
      <c r="M135" s="169"/>
      <c r="N135" s="196"/>
      <c r="O135" s="187"/>
      <c r="P135" s="187"/>
      <c r="Q135" s="187"/>
      <c r="R135" s="1098"/>
      <c r="S135" s="1122" t="s">
        <v>75</v>
      </c>
      <c r="T135" s="1098"/>
      <c r="U135" s="1092" t="s">
        <v>76</v>
      </c>
      <c r="V135" s="180"/>
      <c r="W135" s="183"/>
      <c r="X135" s="276" t="str">
        <f>strCheckDate(O136:V136)</f>
        <v/>
      </c>
      <c r="Y135" s="290"/>
      <c r="Z135" s="290" t="str">
        <f>IF(M135="","",M135 )</f>
        <v/>
      </c>
      <c r="AA135" s="290"/>
      <c r="AB135" s="290"/>
      <c r="AC135" s="290"/>
      <c r="AD135" s="276"/>
      <c r="AE135" s="276"/>
      <c r="AF135" s="276"/>
      <c r="AG135" s="276"/>
      <c r="AH135" s="276"/>
      <c r="AI135" s="276"/>
    </row>
    <row r="136" spans="7:35" s="34" customFormat="1" ht="0.2" hidden="1" customHeight="1">
      <c r="G136" s="177"/>
      <c r="H136" s="173"/>
      <c r="I136" s="1053"/>
      <c r="J136" s="1054"/>
      <c r="K136" s="194"/>
      <c r="L136" s="189"/>
      <c r="M136" s="196"/>
      <c r="N136" s="196"/>
      <c r="O136" s="196"/>
      <c r="P136" s="196"/>
      <c r="Q136" s="275" t="str">
        <f>R135 &amp; "-" &amp; T135</f>
        <v>-</v>
      </c>
      <c r="R136" s="1099"/>
      <c r="S136" s="1123"/>
      <c r="T136" s="1099"/>
      <c r="U136" s="1093"/>
      <c r="V136" s="180"/>
      <c r="W136" s="185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I136" s="276"/>
    </row>
    <row r="137" spans="7:35" ht="15" hidden="1" customHeight="1">
      <c r="G137" s="177"/>
      <c r="H137" s="175"/>
      <c r="I137" s="1053"/>
      <c r="J137" s="1054"/>
      <c r="K137" s="175"/>
      <c r="L137" s="109"/>
      <c r="M137" s="171" t="s">
        <v>26</v>
      </c>
      <c r="N137" s="171"/>
      <c r="O137" s="171"/>
      <c r="P137" s="171"/>
      <c r="Q137" s="171"/>
      <c r="R137" s="171"/>
      <c r="S137" s="171"/>
      <c r="T137" s="171"/>
      <c r="U137" s="258"/>
      <c r="V137" s="154"/>
      <c r="W137" s="181"/>
      <c r="X137" s="280"/>
      <c r="Y137" s="280"/>
      <c r="Z137" s="280"/>
      <c r="AA137" s="280"/>
      <c r="AB137" s="280"/>
      <c r="AC137" s="280"/>
      <c r="AD137" s="280"/>
      <c r="AE137" s="280"/>
      <c r="AF137" s="280"/>
      <c r="AG137" s="280"/>
      <c r="AH137" s="280"/>
      <c r="AI137" s="280"/>
    </row>
    <row r="138" spans="7:35" ht="15" hidden="1" customHeight="1">
      <c r="G138" s="175"/>
      <c r="H138" s="175"/>
      <c r="I138" s="1053"/>
      <c r="J138" s="82"/>
      <c r="K138" s="175"/>
      <c r="L138" s="109"/>
      <c r="M138" s="170" t="s">
        <v>13</v>
      </c>
      <c r="N138" s="170"/>
      <c r="O138" s="170"/>
      <c r="P138" s="170"/>
      <c r="Q138" s="170"/>
      <c r="R138" s="170"/>
      <c r="S138" s="170"/>
      <c r="T138" s="170"/>
      <c r="U138" s="259"/>
      <c r="V138" s="154"/>
      <c r="W138" s="182"/>
      <c r="X138" s="280"/>
      <c r="Y138" s="280"/>
      <c r="Z138" s="280"/>
      <c r="AA138" s="280"/>
      <c r="AB138" s="280"/>
      <c r="AC138" s="280"/>
      <c r="AD138" s="280"/>
      <c r="AE138" s="280"/>
      <c r="AF138" s="280"/>
      <c r="AG138" s="280"/>
      <c r="AH138" s="280"/>
      <c r="AI138" s="280"/>
    </row>
    <row r="139" spans="7:35" ht="15" hidden="1" customHeight="1">
      <c r="G139" s="174"/>
      <c r="H139" s="175"/>
      <c r="I139" s="175"/>
      <c r="J139" s="82"/>
      <c r="K139" s="175"/>
      <c r="L139" s="109"/>
      <c r="M139" s="160"/>
      <c r="N139" s="160"/>
      <c r="O139" s="160"/>
      <c r="P139" s="160"/>
      <c r="Q139" s="160"/>
      <c r="R139" s="160"/>
      <c r="S139" s="160"/>
      <c r="T139" s="160"/>
      <c r="U139" s="255"/>
      <c r="V139" s="154"/>
      <c r="W139" s="182"/>
      <c r="X139" s="280"/>
      <c r="Y139" s="280"/>
      <c r="Z139" s="280"/>
      <c r="AA139" s="280"/>
      <c r="AB139" s="280"/>
      <c r="AC139" s="280"/>
      <c r="AD139" s="280"/>
      <c r="AE139" s="280"/>
      <c r="AF139" s="280"/>
      <c r="AG139" s="280"/>
      <c r="AH139" s="280"/>
      <c r="AI139" s="280"/>
    </row>
    <row r="140" spans="7:35" ht="15" hidden="1" customHeight="1">
      <c r="G140" s="174"/>
      <c r="H140" s="175"/>
      <c r="I140" s="175"/>
      <c r="J140" s="82"/>
      <c r="K140" s="175"/>
      <c r="L140" s="109"/>
      <c r="M140" s="159" t="s">
        <v>17</v>
      </c>
      <c r="N140" s="159"/>
      <c r="O140" s="159"/>
      <c r="P140" s="159"/>
      <c r="Q140" s="159"/>
      <c r="R140" s="159"/>
      <c r="S140" s="159"/>
      <c r="T140" s="159"/>
      <c r="U140" s="256"/>
      <c r="V140" s="154"/>
      <c r="W140" s="182"/>
      <c r="X140" s="280"/>
      <c r="Y140" s="280"/>
      <c r="Z140" s="280"/>
      <c r="AA140" s="280"/>
      <c r="AB140" s="280"/>
      <c r="AC140" s="280"/>
      <c r="AD140" s="280"/>
      <c r="AE140" s="280"/>
      <c r="AF140" s="280"/>
      <c r="AG140" s="280"/>
      <c r="AH140" s="280"/>
      <c r="AI140" s="280"/>
    </row>
    <row r="141" spans="7:35" ht="15" hidden="1" customHeight="1">
      <c r="G141" s="174"/>
      <c r="H141" s="175"/>
      <c r="I141" s="175"/>
      <c r="J141" s="82"/>
      <c r="K141" s="175"/>
      <c r="L141" s="109"/>
      <c r="M141" s="158" t="s">
        <v>18</v>
      </c>
      <c r="N141" s="158"/>
      <c r="O141" s="158"/>
      <c r="P141" s="158"/>
      <c r="Q141" s="158"/>
      <c r="R141" s="158"/>
      <c r="S141" s="158"/>
      <c r="T141" s="158"/>
      <c r="U141" s="257"/>
      <c r="V141" s="154"/>
      <c r="W141" s="182"/>
      <c r="X141" s="280"/>
      <c r="Y141" s="280"/>
      <c r="Z141" s="280"/>
      <c r="AA141" s="280"/>
      <c r="AB141" s="280"/>
      <c r="AC141" s="280"/>
      <c r="AD141" s="280"/>
      <c r="AE141" s="280"/>
      <c r="AF141" s="280"/>
      <c r="AG141" s="280"/>
      <c r="AH141" s="280"/>
      <c r="AI141" s="280"/>
    </row>
    <row r="142" spans="7:35" ht="15" hidden="1" customHeight="1">
      <c r="G142" s="174"/>
      <c r="H142" s="175"/>
      <c r="I142" s="175"/>
      <c r="J142" s="82"/>
      <c r="K142" s="175"/>
      <c r="L142" s="109"/>
      <c r="M142" s="172" t="s">
        <v>19</v>
      </c>
      <c r="N142" s="172"/>
      <c r="O142" s="172"/>
      <c r="P142" s="172"/>
      <c r="Q142" s="172"/>
      <c r="R142" s="172"/>
      <c r="S142" s="172"/>
      <c r="T142" s="172"/>
      <c r="U142" s="260"/>
      <c r="V142" s="154"/>
      <c r="W142" s="182"/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  <c r="AI142" s="280"/>
    </row>
    <row r="143" spans="7:35" ht="17.100000000000001" hidden="1" customHeight="1">
      <c r="X143" s="280"/>
      <c r="Y143" s="280"/>
      <c r="Z143" s="280"/>
      <c r="AA143" s="280"/>
      <c r="AB143" s="280"/>
      <c r="AC143" s="280"/>
      <c r="AD143" s="280"/>
      <c r="AE143" s="280"/>
      <c r="AF143" s="280"/>
      <c r="AG143" s="280"/>
      <c r="AH143" s="280"/>
    </row>
    <row r="144" spans="7:35" s="33" customFormat="1" ht="17.100000000000001" hidden="1" customHeight="1">
      <c r="G144" s="33" t="s">
        <v>15</v>
      </c>
      <c r="I144" s="33" t="s">
        <v>171</v>
      </c>
      <c r="V144" s="178"/>
      <c r="X144" s="296"/>
      <c r="Y144" s="296"/>
      <c r="Z144" s="296"/>
      <c r="AA144" s="296"/>
      <c r="AB144" s="296"/>
      <c r="AC144" s="296"/>
      <c r="AD144" s="296"/>
      <c r="AE144" s="296"/>
      <c r="AF144" s="296"/>
      <c r="AG144" s="296"/>
      <c r="AH144" s="296"/>
    </row>
    <row r="145" spans="7:35" ht="17.100000000000001" hidden="1" customHeight="1">
      <c r="T145" s="123"/>
      <c r="U145" s="41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</row>
    <row r="146" spans="7:35" ht="16.5" hidden="1" customHeight="1">
      <c r="G146" s="175"/>
      <c r="H146" s="175"/>
      <c r="I146" s="175"/>
      <c r="J146" s="175"/>
      <c r="K146" s="175"/>
      <c r="L146" s="199" t="s">
        <v>84</v>
      </c>
      <c r="M146" s="195" t="s">
        <v>21</v>
      </c>
      <c r="N146" s="200"/>
      <c r="O146" s="1094"/>
      <c r="P146" s="1084"/>
      <c r="Q146" s="1084"/>
      <c r="R146" s="1084"/>
      <c r="S146" s="1084"/>
      <c r="T146" s="1084"/>
      <c r="U146" s="1084"/>
      <c r="V146" s="1085"/>
      <c r="W146" s="183"/>
      <c r="X146" s="280"/>
      <c r="Y146" s="280"/>
      <c r="Z146" s="280"/>
      <c r="AA146" s="280"/>
      <c r="AB146" s="280"/>
      <c r="AC146" s="280"/>
      <c r="AD146" s="280"/>
      <c r="AE146" s="280"/>
      <c r="AF146" s="280"/>
      <c r="AG146" s="280"/>
      <c r="AH146" s="280"/>
      <c r="AI146" s="280"/>
    </row>
    <row r="147" spans="7:35" s="34" customFormat="1" ht="15" hidden="1" customHeight="1">
      <c r="G147" s="174"/>
      <c r="H147" s="173"/>
      <c r="I147" s="173"/>
      <c r="J147" s="176"/>
      <c r="L147" s="165" t="s">
        <v>278</v>
      </c>
      <c r="M147" s="155" t="s">
        <v>16</v>
      </c>
      <c r="N147" s="252"/>
      <c r="O147" s="1094"/>
      <c r="P147" s="1084"/>
      <c r="Q147" s="1084"/>
      <c r="R147" s="1084"/>
      <c r="S147" s="1084"/>
      <c r="T147" s="1084"/>
      <c r="U147" s="1084"/>
      <c r="V147" s="1085"/>
      <c r="W147" s="183"/>
      <c r="X147" s="276"/>
      <c r="Y147" s="276"/>
      <c r="Z147" s="276"/>
      <c r="AA147" s="276"/>
      <c r="AB147" s="276"/>
      <c r="AC147" s="276"/>
      <c r="AD147" s="276"/>
      <c r="AE147" s="276"/>
      <c r="AF147" s="276"/>
      <c r="AG147" s="276"/>
      <c r="AH147" s="276"/>
      <c r="AI147" s="276"/>
    </row>
    <row r="148" spans="7:35" s="34" customFormat="1" ht="15" hidden="1" customHeight="1">
      <c r="G148" s="174"/>
      <c r="H148" s="173"/>
      <c r="I148" s="173"/>
      <c r="J148" s="176"/>
      <c r="L148" s="165" t="s">
        <v>8</v>
      </c>
      <c r="M148" s="156" t="s">
        <v>7</v>
      </c>
      <c r="N148" s="253"/>
      <c r="O148" s="1094"/>
      <c r="P148" s="1084"/>
      <c r="Q148" s="1084"/>
      <c r="R148" s="1084"/>
      <c r="S148" s="1084"/>
      <c r="T148" s="1084"/>
      <c r="U148" s="1084"/>
      <c r="V148" s="1085"/>
      <c r="W148" s="183"/>
      <c r="X148" s="276"/>
      <c r="Y148" s="276"/>
      <c r="Z148" s="276"/>
      <c r="AA148" s="276"/>
      <c r="AB148" s="276"/>
      <c r="AC148" s="276"/>
      <c r="AD148" s="276"/>
      <c r="AE148" s="276"/>
      <c r="AF148" s="276"/>
      <c r="AG148" s="276"/>
      <c r="AH148" s="276"/>
      <c r="AI148" s="276"/>
    </row>
    <row r="149" spans="7:35" s="34" customFormat="1" ht="15" hidden="1" customHeight="1">
      <c r="G149" s="174"/>
      <c r="H149" s="173"/>
      <c r="I149" s="173"/>
      <c r="J149" s="176"/>
      <c r="L149" s="165" t="s">
        <v>11</v>
      </c>
      <c r="M149" s="157" t="s">
        <v>23</v>
      </c>
      <c r="N149" s="254"/>
      <c r="O149" s="1094"/>
      <c r="P149" s="1084"/>
      <c r="Q149" s="1084"/>
      <c r="R149" s="1084"/>
      <c r="S149" s="1084"/>
      <c r="T149" s="1084"/>
      <c r="U149" s="1084"/>
      <c r="V149" s="1085"/>
      <c r="W149" s="183"/>
      <c r="X149" s="276"/>
      <c r="Y149" s="276"/>
      <c r="Z149" s="276"/>
      <c r="AA149" s="276"/>
      <c r="AB149" s="276"/>
      <c r="AC149" s="276"/>
      <c r="AD149" s="276"/>
      <c r="AE149" s="276"/>
      <c r="AF149" s="276"/>
      <c r="AG149" s="276"/>
      <c r="AH149" s="276"/>
      <c r="AI149" s="276"/>
    </row>
    <row r="150" spans="7:35" s="34" customFormat="1" ht="24.95" hidden="1" customHeight="1">
      <c r="G150" s="175"/>
      <c r="H150" s="173"/>
      <c r="I150" s="1053"/>
      <c r="J150" s="176"/>
      <c r="L150" s="165" t="s">
        <v>12</v>
      </c>
      <c r="M150" s="167" t="s">
        <v>9</v>
      </c>
      <c r="N150" s="186"/>
      <c r="O150" s="1089"/>
      <c r="P150" s="1090"/>
      <c r="Q150" s="1090"/>
      <c r="R150" s="1090"/>
      <c r="S150" s="1090"/>
      <c r="T150" s="1090"/>
      <c r="U150" s="1090"/>
      <c r="V150" s="1091"/>
      <c r="W150" s="183"/>
      <c r="X150" s="276"/>
      <c r="Y150" s="276"/>
      <c r="Z150" s="276"/>
      <c r="AA150" s="276"/>
      <c r="AB150" s="276"/>
      <c r="AC150" s="276"/>
      <c r="AD150" s="276"/>
      <c r="AE150" s="276"/>
      <c r="AF150" s="276"/>
      <c r="AG150" s="276"/>
      <c r="AH150" s="276"/>
      <c r="AI150" s="276"/>
    </row>
    <row r="151" spans="7:35" s="34" customFormat="1" ht="15" hidden="1" customHeight="1">
      <c r="G151" s="177"/>
      <c r="H151" s="173"/>
      <c r="I151" s="1053"/>
      <c r="J151" s="1054"/>
      <c r="L151" s="165" t="s">
        <v>20</v>
      </c>
      <c r="M151" s="168" t="s">
        <v>10</v>
      </c>
      <c r="N151" s="251"/>
      <c r="O151" s="1100"/>
      <c r="P151" s="1101"/>
      <c r="Q151" s="1101"/>
      <c r="R151" s="1101"/>
      <c r="S151" s="1101"/>
      <c r="T151" s="1101"/>
      <c r="U151" s="1101"/>
      <c r="V151" s="1102"/>
      <c r="W151" s="183"/>
      <c r="X151" s="276"/>
      <c r="Y151" s="290" t="str">
        <f>strCheckUnique(Z151:Z154)</f>
        <v/>
      </c>
      <c r="Z151" s="276"/>
      <c r="AA151" s="290"/>
      <c r="AB151" s="276"/>
      <c r="AC151" s="276"/>
      <c r="AD151" s="276"/>
      <c r="AE151" s="276"/>
      <c r="AF151" s="276"/>
      <c r="AG151" s="276"/>
      <c r="AH151" s="276"/>
      <c r="AI151" s="276"/>
    </row>
    <row r="152" spans="7:35" s="34" customFormat="1" ht="15.75" hidden="1" customHeight="1">
      <c r="G152" s="177"/>
      <c r="H152" s="173">
        <v>1</v>
      </c>
      <c r="I152" s="1053"/>
      <c r="J152" s="1054"/>
      <c r="K152" s="194"/>
      <c r="L152" s="166"/>
      <c r="M152" s="169"/>
      <c r="N152" s="196"/>
      <c r="O152" s="297"/>
      <c r="P152" s="187"/>
      <c r="Q152" s="187"/>
      <c r="R152" s="1098"/>
      <c r="S152" s="1122" t="s">
        <v>75</v>
      </c>
      <c r="T152" s="1098"/>
      <c r="U152" s="1092" t="s">
        <v>76</v>
      </c>
      <c r="V152" s="180"/>
      <c r="W152" s="183"/>
      <c r="X152" s="276" t="str">
        <f>strCheckDate(O153:V153)</f>
        <v/>
      </c>
      <c r="Y152" s="290"/>
      <c r="Z152" s="290" t="str">
        <f>IF(M152="","",M152 )</f>
        <v/>
      </c>
      <c r="AA152" s="290"/>
      <c r="AB152" s="290"/>
      <c r="AC152" s="290"/>
      <c r="AD152" s="276"/>
      <c r="AE152" s="276"/>
      <c r="AF152" s="276"/>
      <c r="AG152" s="276"/>
      <c r="AH152" s="276"/>
      <c r="AI152" s="276"/>
    </row>
    <row r="153" spans="7:35" s="34" customFormat="1" ht="0.2" hidden="1" customHeight="1">
      <c r="G153" s="177"/>
      <c r="H153" s="173"/>
      <c r="I153" s="1053"/>
      <c r="J153" s="1054"/>
      <c r="K153" s="194"/>
      <c r="L153" s="189"/>
      <c r="M153" s="196"/>
      <c r="N153" s="196"/>
      <c r="O153" s="196"/>
      <c r="P153" s="196"/>
      <c r="Q153" s="275" t="str">
        <f>R152 &amp; "-" &amp; T152</f>
        <v>-</v>
      </c>
      <c r="R153" s="1099"/>
      <c r="S153" s="1123"/>
      <c r="T153" s="1099"/>
      <c r="U153" s="1093"/>
      <c r="V153" s="180"/>
      <c r="W153" s="185"/>
      <c r="X153" s="276"/>
      <c r="Y153" s="276"/>
      <c r="Z153" s="276"/>
      <c r="AA153" s="276"/>
      <c r="AB153" s="276"/>
      <c r="AC153" s="276"/>
      <c r="AD153" s="276"/>
      <c r="AE153" s="276"/>
      <c r="AF153" s="276"/>
      <c r="AG153" s="276"/>
      <c r="AH153" s="276"/>
      <c r="AI153" s="276"/>
    </row>
    <row r="154" spans="7:35" ht="15" hidden="1" customHeight="1">
      <c r="G154" s="177"/>
      <c r="H154" s="175"/>
      <c r="I154" s="1053"/>
      <c r="J154" s="1054"/>
      <c r="K154" s="175"/>
      <c r="L154" s="109"/>
      <c r="M154" s="171" t="s">
        <v>26</v>
      </c>
      <c r="N154" s="171"/>
      <c r="O154" s="171"/>
      <c r="P154" s="171"/>
      <c r="Q154" s="171"/>
      <c r="R154" s="171"/>
      <c r="S154" s="171"/>
      <c r="T154" s="171"/>
      <c r="U154" s="258"/>
      <c r="V154" s="154"/>
      <c r="W154" s="181"/>
      <c r="X154" s="280"/>
      <c r="Y154" s="280"/>
      <c r="Z154" s="280"/>
      <c r="AA154" s="280"/>
      <c r="AB154" s="280"/>
      <c r="AC154" s="280"/>
      <c r="AD154" s="280"/>
      <c r="AE154" s="280"/>
      <c r="AF154" s="280"/>
      <c r="AG154" s="280"/>
      <c r="AH154" s="280"/>
      <c r="AI154" s="280"/>
    </row>
    <row r="155" spans="7:35" ht="15" hidden="1" customHeight="1">
      <c r="G155" s="175"/>
      <c r="H155" s="175"/>
      <c r="I155" s="1053"/>
      <c r="J155" s="82"/>
      <c r="K155" s="175"/>
      <c r="L155" s="109"/>
      <c r="M155" s="170" t="s">
        <v>13</v>
      </c>
      <c r="N155" s="170"/>
      <c r="O155" s="170"/>
      <c r="P155" s="170"/>
      <c r="Q155" s="170"/>
      <c r="R155" s="170"/>
      <c r="S155" s="170"/>
      <c r="T155" s="170"/>
      <c r="U155" s="259"/>
      <c r="V155" s="154"/>
      <c r="W155" s="182"/>
      <c r="X155" s="28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</row>
    <row r="156" spans="7:35" ht="15" hidden="1" customHeight="1">
      <c r="G156" s="174"/>
      <c r="H156" s="175"/>
      <c r="I156" s="175"/>
      <c r="J156" s="82"/>
      <c r="K156" s="175"/>
      <c r="L156" s="109"/>
      <c r="M156" s="160" t="s">
        <v>14</v>
      </c>
      <c r="N156" s="160"/>
      <c r="O156" s="160"/>
      <c r="P156" s="160"/>
      <c r="Q156" s="160"/>
      <c r="R156" s="160"/>
      <c r="S156" s="160"/>
      <c r="T156" s="160"/>
      <c r="U156" s="255"/>
      <c r="V156" s="154"/>
      <c r="W156" s="182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</row>
    <row r="157" spans="7:35" ht="15" hidden="1" customHeight="1">
      <c r="G157" s="174"/>
      <c r="H157" s="175"/>
      <c r="I157" s="175"/>
      <c r="J157" s="82"/>
      <c r="K157" s="175"/>
      <c r="L157" s="109"/>
      <c r="M157" s="159" t="s">
        <v>17</v>
      </c>
      <c r="N157" s="159"/>
      <c r="O157" s="159"/>
      <c r="P157" s="159"/>
      <c r="Q157" s="159"/>
      <c r="R157" s="159"/>
      <c r="S157" s="159"/>
      <c r="T157" s="159"/>
      <c r="U157" s="256"/>
      <c r="V157" s="154"/>
      <c r="W157" s="182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</row>
    <row r="158" spans="7:35" ht="15" hidden="1" customHeight="1">
      <c r="G158" s="174"/>
      <c r="H158" s="175"/>
      <c r="I158" s="175"/>
      <c r="J158" s="82"/>
      <c r="K158" s="175"/>
      <c r="L158" s="109"/>
      <c r="M158" s="158" t="s">
        <v>18</v>
      </c>
      <c r="N158" s="158"/>
      <c r="O158" s="158"/>
      <c r="P158" s="158"/>
      <c r="Q158" s="158"/>
      <c r="R158" s="158"/>
      <c r="S158" s="158"/>
      <c r="T158" s="158"/>
      <c r="U158" s="257"/>
      <c r="V158" s="154"/>
      <c r="W158" s="182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</row>
    <row r="159" spans="7:35" ht="7.5" hidden="1" customHeight="1">
      <c r="G159" s="174"/>
      <c r="H159" s="175"/>
      <c r="I159" s="175"/>
      <c r="J159" s="82"/>
      <c r="K159" s="175"/>
      <c r="L159" s="109"/>
      <c r="M159" s="172" t="s">
        <v>19</v>
      </c>
      <c r="N159" s="172"/>
      <c r="O159" s="172"/>
      <c r="P159" s="172"/>
      <c r="Q159" s="172"/>
      <c r="R159" s="172"/>
      <c r="S159" s="172"/>
      <c r="T159" s="172"/>
      <c r="U159" s="260"/>
      <c r="V159" s="154"/>
      <c r="W159" s="182"/>
      <c r="X159" s="280"/>
      <c r="Y159" s="280"/>
      <c r="Z159" s="280"/>
      <c r="AA159" s="280"/>
      <c r="AB159" s="280"/>
      <c r="AC159" s="280"/>
      <c r="AD159" s="280"/>
      <c r="AE159" s="280"/>
      <c r="AF159" s="280"/>
      <c r="AG159" s="280"/>
      <c r="AH159" s="280"/>
      <c r="AI159" s="280"/>
    </row>
    <row r="161" spans="1:50" s="33" customFormat="1" ht="17.100000000000001" customHeight="1">
      <c r="A161" s="33" t="s">
        <v>15</v>
      </c>
      <c r="C161" s="33" t="s">
        <v>194</v>
      </c>
      <c r="AD161" s="178"/>
    </row>
    <row r="162" spans="1:50" ht="17.100000000000001" customHeight="1">
      <c r="AD162" s="41"/>
    </row>
    <row r="163" spans="1:50" ht="17.100000000000001" customHeight="1"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3"/>
      <c r="AJ163" s="123"/>
      <c r="AK163" s="123"/>
      <c r="AL163" s="123"/>
      <c r="AM163" s="123"/>
    </row>
    <row r="164" spans="1:50" s="34" customFormat="1" ht="22.5">
      <c r="A164" s="1049">
        <v>1</v>
      </c>
      <c r="B164" s="276"/>
      <c r="C164" s="276"/>
      <c r="D164" s="276"/>
      <c r="E164" s="276"/>
      <c r="F164" s="293"/>
      <c r="G164" s="293"/>
      <c r="H164" s="293"/>
      <c r="I164" s="93"/>
      <c r="J164" s="83"/>
      <c r="K164" s="83"/>
      <c r="L164" s="312">
        <f>mergeValue(A164)</f>
        <v>1</v>
      </c>
      <c r="M164" s="544" t="s">
        <v>21</v>
      </c>
      <c r="N164" s="1126"/>
      <c r="O164" s="1127"/>
      <c r="P164" s="1127"/>
      <c r="Q164" s="1127"/>
      <c r="R164" s="1127"/>
      <c r="S164" s="1127"/>
      <c r="T164" s="1127"/>
      <c r="U164" s="1127"/>
      <c r="V164" s="1127"/>
      <c r="W164" s="1127"/>
      <c r="X164" s="1127"/>
      <c r="Y164" s="1127"/>
      <c r="Z164" s="1127"/>
      <c r="AA164" s="1127"/>
      <c r="AB164" s="1127"/>
      <c r="AC164" s="1127"/>
      <c r="AD164" s="1127"/>
      <c r="AE164" s="1127"/>
      <c r="AF164" s="1127"/>
      <c r="AG164" s="1127"/>
      <c r="AH164" s="1127"/>
      <c r="AI164" s="1127"/>
      <c r="AJ164" s="1127"/>
      <c r="AK164" s="1127"/>
      <c r="AL164" s="1067"/>
      <c r="AM164" s="862" t="s">
        <v>628</v>
      </c>
      <c r="AN164" s="276"/>
      <c r="AO164" s="276"/>
      <c r="AP164" s="276"/>
      <c r="AQ164" s="276"/>
      <c r="AR164" s="276"/>
      <c r="AS164" s="276"/>
      <c r="AT164" s="276"/>
      <c r="AU164" s="276"/>
      <c r="AV164" s="276"/>
      <c r="AW164" s="276"/>
      <c r="AX164" s="276"/>
    </row>
    <row r="165" spans="1:50" s="34" customFormat="1" ht="22.5">
      <c r="A165" s="1049"/>
      <c r="B165" s="1049">
        <v>1</v>
      </c>
      <c r="C165" s="276"/>
      <c r="D165" s="276"/>
      <c r="E165" s="276"/>
      <c r="F165" s="320"/>
      <c r="G165" s="535"/>
      <c r="H165" s="535"/>
      <c r="I165" s="208"/>
      <c r="J165" s="45"/>
      <c r="L165" s="312" t="str">
        <f>mergeValue(A165) &amp;"."&amp; mergeValue(B165)</f>
        <v>1.1</v>
      </c>
      <c r="M165" s="155" t="s">
        <v>16</v>
      </c>
      <c r="N165" s="1124"/>
      <c r="O165" s="1125"/>
      <c r="P165" s="1125"/>
      <c r="Q165" s="1125"/>
      <c r="R165" s="1125"/>
      <c r="S165" s="1125"/>
      <c r="T165" s="1125"/>
      <c r="U165" s="1125"/>
      <c r="V165" s="1125"/>
      <c r="W165" s="1125"/>
      <c r="X165" s="1125"/>
      <c r="Y165" s="1125"/>
      <c r="Z165" s="1125"/>
      <c r="AA165" s="1125"/>
      <c r="AB165" s="1125"/>
      <c r="AC165" s="1125"/>
      <c r="AD165" s="1125"/>
      <c r="AE165" s="1125"/>
      <c r="AF165" s="1125"/>
      <c r="AG165" s="1125"/>
      <c r="AH165" s="1125"/>
      <c r="AI165" s="1125"/>
      <c r="AJ165" s="1125"/>
      <c r="AK165" s="1125"/>
      <c r="AL165" s="1075"/>
      <c r="AM165" s="861" t="s">
        <v>450</v>
      </c>
      <c r="AN165" s="276"/>
      <c r="AO165" s="276"/>
      <c r="AP165" s="276"/>
      <c r="AQ165" s="276"/>
      <c r="AR165" s="276"/>
      <c r="AS165" s="276"/>
      <c r="AT165" s="276"/>
      <c r="AU165" s="276"/>
      <c r="AV165" s="276"/>
      <c r="AW165" s="276"/>
      <c r="AX165" s="276"/>
    </row>
    <row r="166" spans="1:50" s="34" customFormat="1" ht="45">
      <c r="A166" s="1049"/>
      <c r="B166" s="1049"/>
      <c r="C166" s="1049">
        <v>1</v>
      </c>
      <c r="D166" s="276"/>
      <c r="E166" s="276"/>
      <c r="F166" s="320"/>
      <c r="G166" s="535"/>
      <c r="H166" s="535"/>
      <c r="I166" s="208"/>
      <c r="J166" s="45"/>
      <c r="L166" s="312" t="str">
        <f>mergeValue(A166) &amp;"."&amp; mergeValue(B166)&amp;"."&amp; mergeValue(C166)</f>
        <v>1.1.1</v>
      </c>
      <c r="M166" s="156" t="s">
        <v>561</v>
      </c>
      <c r="N166" s="1124"/>
      <c r="O166" s="1125"/>
      <c r="P166" s="1125"/>
      <c r="Q166" s="1125"/>
      <c r="R166" s="1125"/>
      <c r="S166" s="1125"/>
      <c r="T166" s="1125"/>
      <c r="U166" s="1125"/>
      <c r="V166" s="1125"/>
      <c r="W166" s="1125"/>
      <c r="X166" s="1125"/>
      <c r="Y166" s="1125"/>
      <c r="Z166" s="1125"/>
      <c r="AA166" s="1125"/>
      <c r="AB166" s="1125"/>
      <c r="AC166" s="1125"/>
      <c r="AD166" s="1125"/>
      <c r="AE166" s="1125"/>
      <c r="AF166" s="1125"/>
      <c r="AG166" s="1125"/>
      <c r="AH166" s="1125"/>
      <c r="AI166" s="1125"/>
      <c r="AJ166" s="1125"/>
      <c r="AK166" s="1125"/>
      <c r="AL166" s="1075"/>
      <c r="AM166" s="861" t="s">
        <v>562</v>
      </c>
      <c r="AN166" s="276"/>
      <c r="AO166" s="276"/>
      <c r="AP166" s="276"/>
      <c r="AQ166" s="276"/>
      <c r="AR166" s="276"/>
      <c r="AS166" s="276"/>
      <c r="AT166" s="276"/>
      <c r="AU166" s="276"/>
      <c r="AV166" s="276"/>
      <c r="AW166" s="276"/>
      <c r="AX166" s="276"/>
    </row>
    <row r="167" spans="1:50" s="34" customFormat="1" ht="20.100000000000001" customHeight="1">
      <c r="A167" s="1049"/>
      <c r="B167" s="1049"/>
      <c r="C167" s="1049"/>
      <c r="D167" s="1049">
        <v>1</v>
      </c>
      <c r="E167" s="276"/>
      <c r="F167" s="320"/>
      <c r="G167" s="535"/>
      <c r="H167" s="535"/>
      <c r="I167" s="1053"/>
      <c r="J167" s="1054"/>
      <c r="K167" s="1024"/>
      <c r="L167" s="1055" t="str">
        <f>mergeValue(A167) &amp;"."&amp; mergeValue(B167)&amp;"."&amp; mergeValue(C167)&amp;"."&amp; mergeValue(D167)</f>
        <v>1.1.1.1</v>
      </c>
      <c r="M167" s="1056"/>
      <c r="N167" s="1020" t="s">
        <v>75</v>
      </c>
      <c r="O167" s="1050"/>
      <c r="P167" s="1059" t="s">
        <v>84</v>
      </c>
      <c r="Q167" s="1060"/>
      <c r="R167" s="1020" t="s">
        <v>76</v>
      </c>
      <c r="S167" s="1050"/>
      <c r="T167" s="1057">
        <v>1</v>
      </c>
      <c r="U167" s="1061"/>
      <c r="V167" s="1020" t="s">
        <v>76</v>
      </c>
      <c r="W167" s="1050"/>
      <c r="X167" s="1057">
        <v>1</v>
      </c>
      <c r="Y167" s="1058"/>
      <c r="Z167" s="1020" t="s">
        <v>76</v>
      </c>
      <c r="AA167" s="186"/>
      <c r="AB167" s="110">
        <v>1</v>
      </c>
      <c r="AC167" s="389"/>
      <c r="AD167" s="531"/>
      <c r="AE167" s="531"/>
      <c r="AF167" s="531"/>
      <c r="AG167" s="531"/>
      <c r="AH167" s="533"/>
      <c r="AI167" s="534" t="s">
        <v>75</v>
      </c>
      <c r="AJ167" s="533"/>
      <c r="AK167" s="534" t="s">
        <v>76</v>
      </c>
      <c r="AL167" s="261"/>
      <c r="AM167" s="1014" t="s">
        <v>632</v>
      </c>
      <c r="AN167" s="276" t="str">
        <f>strCheckDateOnDP(AD167:AL167,List06_9_DP)</f>
        <v/>
      </c>
      <c r="AO167" s="290" t="str">
        <f>IF(AND(COUNTIF(AP163:AP163,AP167)&gt;1,AP167&lt;&gt;""),"ErrUnique:HasDoubleConn","")</f>
        <v/>
      </c>
      <c r="AP167" s="290"/>
      <c r="AQ167" s="290"/>
      <c r="AR167" s="290"/>
      <c r="AS167" s="290"/>
      <c r="AT167" s="290"/>
      <c r="AU167" s="276"/>
      <c r="AV167" s="276"/>
      <c r="AW167" s="276"/>
      <c r="AX167" s="276"/>
    </row>
    <row r="168" spans="1:50" s="34" customFormat="1" ht="20.100000000000001" customHeight="1">
      <c r="A168" s="1049"/>
      <c r="B168" s="1049"/>
      <c r="C168" s="1049"/>
      <c r="D168" s="1049"/>
      <c r="E168" s="276"/>
      <c r="F168" s="320"/>
      <c r="G168" s="535"/>
      <c r="H168" s="535"/>
      <c r="I168" s="1053"/>
      <c r="J168" s="1054"/>
      <c r="K168" s="1024"/>
      <c r="L168" s="1055"/>
      <c r="M168" s="1056"/>
      <c r="N168" s="1020"/>
      <c r="O168" s="1050"/>
      <c r="P168" s="1059"/>
      <c r="Q168" s="1060"/>
      <c r="R168" s="1020"/>
      <c r="S168" s="1050"/>
      <c r="T168" s="1057"/>
      <c r="U168" s="1062"/>
      <c r="V168" s="1020"/>
      <c r="W168" s="1050"/>
      <c r="X168" s="1057"/>
      <c r="Y168" s="1058"/>
      <c r="Z168" s="1020"/>
      <c r="AA168" s="403"/>
      <c r="AB168" s="201"/>
      <c r="AC168" s="201"/>
      <c r="AD168" s="243"/>
      <c r="AE168" s="243"/>
      <c r="AF168" s="243"/>
      <c r="AG168" s="278" t="str">
        <f>AH167 &amp; "-" &amp; AJ167</f>
        <v>-</v>
      </c>
      <c r="AH168" s="278"/>
      <c r="AI168" s="278"/>
      <c r="AJ168" s="278"/>
      <c r="AK168" s="278" t="s">
        <v>76</v>
      </c>
      <c r="AL168" s="406"/>
      <c r="AM168" s="1014"/>
      <c r="AN168" s="276"/>
      <c r="AO168" s="290"/>
      <c r="AP168" s="290"/>
      <c r="AQ168" s="290"/>
      <c r="AR168" s="290"/>
      <c r="AS168" s="290"/>
      <c r="AT168" s="290"/>
      <c r="AU168" s="276"/>
      <c r="AV168" s="276"/>
      <c r="AW168" s="276"/>
      <c r="AX168" s="276"/>
    </row>
    <row r="169" spans="1:50" s="34" customFormat="1" ht="20.100000000000001" customHeight="1">
      <c r="A169" s="1049"/>
      <c r="B169" s="1049"/>
      <c r="C169" s="1049"/>
      <c r="D169" s="1049"/>
      <c r="E169" s="276"/>
      <c r="F169" s="320"/>
      <c r="G169" s="535"/>
      <c r="H169" s="535"/>
      <c r="I169" s="1053"/>
      <c r="J169" s="1054"/>
      <c r="K169" s="1024"/>
      <c r="L169" s="1055"/>
      <c r="M169" s="1056"/>
      <c r="N169" s="1020"/>
      <c r="O169" s="1050"/>
      <c r="P169" s="1059"/>
      <c r="Q169" s="1060"/>
      <c r="R169" s="1020"/>
      <c r="S169" s="1050"/>
      <c r="T169" s="1057"/>
      <c r="U169" s="1063"/>
      <c r="V169" s="1020"/>
      <c r="W169" s="405"/>
      <c r="X169" s="172"/>
      <c r="Y169" s="201"/>
      <c r="Z169" s="242"/>
      <c r="AA169" s="242"/>
      <c r="AB169" s="242"/>
      <c r="AC169" s="242"/>
      <c r="AD169" s="243"/>
      <c r="AE169" s="243"/>
      <c r="AF169" s="243"/>
      <c r="AG169" s="243"/>
      <c r="AH169" s="244"/>
      <c r="AI169" s="191"/>
      <c r="AJ169" s="191"/>
      <c r="AK169" s="244"/>
      <c r="AL169" s="181"/>
      <c r="AM169" s="1014"/>
      <c r="AN169" s="276"/>
      <c r="AO169" s="290"/>
      <c r="AP169" s="290"/>
      <c r="AQ169" s="290"/>
      <c r="AR169" s="290"/>
      <c r="AS169" s="290"/>
      <c r="AT169" s="290"/>
      <c r="AU169" s="276"/>
      <c r="AV169" s="276"/>
      <c r="AW169" s="276"/>
      <c r="AX169" s="276"/>
    </row>
    <row r="170" spans="1:50" s="34" customFormat="1" ht="20.100000000000001" customHeight="1">
      <c r="A170" s="1049"/>
      <c r="B170" s="1049"/>
      <c r="C170" s="1049"/>
      <c r="D170" s="1049"/>
      <c r="E170" s="276"/>
      <c r="F170" s="320"/>
      <c r="G170" s="535"/>
      <c r="H170" s="535"/>
      <c r="I170" s="1053"/>
      <c r="J170" s="1054"/>
      <c r="K170" s="1024"/>
      <c r="L170" s="1055"/>
      <c r="M170" s="1056"/>
      <c r="N170" s="1020"/>
      <c r="O170" s="1050"/>
      <c r="P170" s="1059"/>
      <c r="Q170" s="1060"/>
      <c r="R170" s="1020"/>
      <c r="S170" s="245"/>
      <c r="T170" s="247"/>
      <c r="U170" s="246"/>
      <c r="V170" s="242"/>
      <c r="W170" s="242"/>
      <c r="X170" s="242"/>
      <c r="Y170" s="242"/>
      <c r="Z170" s="242"/>
      <c r="AA170" s="242"/>
      <c r="AB170" s="242"/>
      <c r="AC170" s="242"/>
      <c r="AD170" s="243"/>
      <c r="AE170" s="243"/>
      <c r="AF170" s="243"/>
      <c r="AG170" s="243"/>
      <c r="AH170" s="244"/>
      <c r="AI170" s="191"/>
      <c r="AJ170" s="191"/>
      <c r="AK170" s="244"/>
      <c r="AL170" s="181"/>
      <c r="AM170" s="1014"/>
      <c r="AN170" s="276"/>
      <c r="AO170" s="290"/>
      <c r="AP170" s="290"/>
      <c r="AQ170" s="290"/>
      <c r="AR170" s="290"/>
      <c r="AS170" s="290"/>
      <c r="AT170" s="290"/>
      <c r="AU170" s="276"/>
      <c r="AV170" s="276"/>
      <c r="AW170" s="276"/>
      <c r="AX170" s="276"/>
    </row>
    <row r="171" spans="1:50" ht="20.100000000000001" customHeight="1">
      <c r="A171" s="1049"/>
      <c r="B171" s="1049"/>
      <c r="C171" s="1049"/>
      <c r="D171" s="1049"/>
      <c r="E171" s="322"/>
      <c r="F171" s="323"/>
      <c r="G171" s="322"/>
      <c r="H171" s="322"/>
      <c r="I171" s="1053"/>
      <c r="J171" s="1054"/>
      <c r="K171" s="1024"/>
      <c r="L171" s="1055"/>
      <c r="M171" s="1056"/>
      <c r="N171" s="1020"/>
      <c r="O171" s="404"/>
      <c r="P171" s="160"/>
      <c r="Q171" s="201" t="s">
        <v>372</v>
      </c>
      <c r="R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  <c r="AD171" s="160"/>
      <c r="AE171" s="160"/>
      <c r="AF171" s="160"/>
      <c r="AG171" s="160"/>
      <c r="AH171" s="160"/>
      <c r="AI171" s="160"/>
      <c r="AJ171" s="160"/>
      <c r="AK171" s="160"/>
      <c r="AL171" s="248"/>
      <c r="AM171" s="1014"/>
      <c r="AN171" s="280"/>
      <c r="AO171" s="280"/>
      <c r="AP171" s="291"/>
      <c r="AQ171" s="291"/>
      <c r="AR171" s="291"/>
      <c r="AS171" s="291"/>
      <c r="AT171" s="291"/>
      <c r="AU171" s="280"/>
      <c r="AV171" s="280"/>
      <c r="AW171" s="280"/>
      <c r="AX171" s="280"/>
    </row>
    <row r="172" spans="1:50" ht="15" customHeight="1">
      <c r="A172" s="1049"/>
      <c r="B172" s="1049"/>
      <c r="C172" s="1049"/>
      <c r="D172" s="322"/>
      <c r="E172" s="322"/>
      <c r="F172" s="320"/>
      <c r="G172" s="322"/>
      <c r="H172" s="322"/>
      <c r="I172" s="175"/>
      <c r="J172" s="82"/>
      <c r="K172" s="175"/>
      <c r="L172" s="301"/>
      <c r="M172" s="159" t="s">
        <v>5</v>
      </c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  <c r="AD172" s="159"/>
      <c r="AE172" s="159"/>
      <c r="AF172" s="159"/>
      <c r="AG172" s="159"/>
      <c r="AH172" s="159"/>
      <c r="AI172" s="159"/>
      <c r="AJ172" s="159"/>
      <c r="AK172" s="159"/>
      <c r="AL172" s="181"/>
      <c r="AM172" s="1014"/>
      <c r="AN172" s="280"/>
      <c r="AO172" s="280"/>
      <c r="AP172" s="291"/>
      <c r="AQ172" s="291"/>
      <c r="AR172" s="291"/>
      <c r="AS172" s="291"/>
      <c r="AT172" s="291"/>
      <c r="AU172" s="280"/>
      <c r="AV172" s="280"/>
      <c r="AW172" s="280"/>
      <c r="AX172" s="280"/>
    </row>
    <row r="173" spans="1:50" ht="15" customHeight="1">
      <c r="A173" s="1049"/>
      <c r="B173" s="1049"/>
      <c r="C173" s="322"/>
      <c r="D173" s="322"/>
      <c r="E173" s="322"/>
      <c r="F173" s="320"/>
      <c r="G173" s="322"/>
      <c r="H173" s="322"/>
      <c r="I173" s="175"/>
      <c r="J173" s="82"/>
      <c r="K173" s="175"/>
      <c r="L173" s="109"/>
      <c r="M173" s="158" t="s">
        <v>366</v>
      </c>
      <c r="N173" s="158"/>
      <c r="O173" s="158"/>
      <c r="P173" s="158"/>
      <c r="Q173" s="158"/>
      <c r="R173" s="158"/>
      <c r="S173" s="158"/>
      <c r="T173" s="158"/>
      <c r="U173" s="158"/>
      <c r="V173" s="158"/>
      <c r="W173" s="158"/>
      <c r="X173" s="158"/>
      <c r="Y173" s="158"/>
      <c r="Z173" s="158"/>
      <c r="AA173" s="158"/>
      <c r="AB173" s="158"/>
      <c r="AC173" s="158"/>
      <c r="AD173" s="153"/>
      <c r="AE173" s="153"/>
      <c r="AF173" s="153"/>
      <c r="AG173" s="153"/>
      <c r="AH173" s="244"/>
      <c r="AI173" s="191"/>
      <c r="AJ173" s="190"/>
      <c r="AK173" s="158"/>
      <c r="AL173" s="191"/>
      <c r="AM173" s="181"/>
      <c r="AN173" s="280"/>
      <c r="AO173" s="280"/>
      <c r="AP173" s="280"/>
      <c r="AQ173" s="280"/>
      <c r="AR173" s="280"/>
      <c r="AS173" s="280"/>
      <c r="AT173" s="280"/>
      <c r="AU173" s="280"/>
      <c r="AV173" s="280"/>
      <c r="AW173" s="280"/>
      <c r="AX173" s="280"/>
    </row>
    <row r="174" spans="1:50" ht="15" customHeight="1">
      <c r="A174" s="1049"/>
      <c r="B174" s="322"/>
      <c r="C174" s="322"/>
      <c r="D174" s="322"/>
      <c r="E174" s="322"/>
      <c r="F174" s="320"/>
      <c r="G174" s="322"/>
      <c r="H174" s="322"/>
      <c r="I174" s="175"/>
      <c r="J174" s="82"/>
      <c r="K174" s="175"/>
      <c r="L174" s="109"/>
      <c r="M174" s="172" t="s">
        <v>19</v>
      </c>
      <c r="N174" s="172"/>
      <c r="O174" s="172"/>
      <c r="P174" s="172"/>
      <c r="Q174" s="172"/>
      <c r="R174" s="172"/>
      <c r="S174" s="172"/>
      <c r="T174" s="172"/>
      <c r="U174" s="172"/>
      <c r="V174" s="172"/>
      <c r="W174" s="172"/>
      <c r="X174" s="172"/>
      <c r="Y174" s="172"/>
      <c r="Z174" s="172"/>
      <c r="AA174" s="172"/>
      <c r="AB174" s="172"/>
      <c r="AC174" s="172"/>
      <c r="AD174" s="153"/>
      <c r="AE174" s="153"/>
      <c r="AF174" s="153"/>
      <c r="AG174" s="153"/>
      <c r="AH174" s="244"/>
      <c r="AI174" s="191"/>
      <c r="AJ174" s="190"/>
      <c r="AK174" s="158"/>
      <c r="AL174" s="191"/>
      <c r="AM174" s="181"/>
      <c r="AN174" s="280"/>
      <c r="AO174" s="280"/>
      <c r="AP174" s="280"/>
      <c r="AQ174" s="280"/>
      <c r="AR174" s="280"/>
      <c r="AS174" s="280"/>
      <c r="AT174" s="280"/>
      <c r="AU174" s="280"/>
      <c r="AV174" s="280"/>
      <c r="AW174" s="280"/>
      <c r="AX174" s="280"/>
    </row>
    <row r="175" spans="1:50" ht="15" customHeight="1">
      <c r="F175" s="174"/>
      <c r="G175" s="175"/>
      <c r="H175" s="175"/>
      <c r="I175" s="209"/>
      <c r="J175" s="82"/>
      <c r="L175" s="109"/>
      <c r="M175" s="201" t="s">
        <v>292</v>
      </c>
      <c r="N175" s="201"/>
      <c r="O175" s="201"/>
      <c r="P175" s="201"/>
      <c r="Q175" s="201"/>
      <c r="R175" s="201"/>
      <c r="S175" s="201"/>
      <c r="T175" s="201"/>
      <c r="U175" s="201"/>
      <c r="V175" s="201"/>
      <c r="W175" s="201"/>
      <c r="X175" s="201"/>
      <c r="Y175" s="201"/>
      <c r="Z175" s="201"/>
      <c r="AA175" s="201"/>
      <c r="AB175" s="201"/>
      <c r="AC175" s="201"/>
      <c r="AD175" s="153"/>
      <c r="AE175" s="153"/>
      <c r="AF175" s="153"/>
      <c r="AG175" s="153"/>
      <c r="AH175" s="244"/>
      <c r="AI175" s="191"/>
      <c r="AJ175" s="190"/>
      <c r="AK175" s="158"/>
      <c r="AL175" s="191"/>
      <c r="AM175" s="181"/>
      <c r="AN175" s="280"/>
      <c r="AO175" s="280"/>
      <c r="AP175" s="280"/>
      <c r="AQ175" s="280"/>
      <c r="AR175" s="280"/>
      <c r="AS175" s="280"/>
      <c r="AT175" s="280"/>
      <c r="AU175" s="280"/>
      <c r="AV175" s="280"/>
      <c r="AW175" s="280"/>
      <c r="AX175" s="280"/>
    </row>
    <row r="176" spans="1:50" ht="15" customHeight="1">
      <c r="G176" s="174"/>
      <c r="H176" s="175"/>
      <c r="I176" s="175"/>
      <c r="J176" s="82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  <c r="V176" s="175"/>
      <c r="W176" s="175"/>
      <c r="X176" s="175"/>
      <c r="Y176" s="175"/>
      <c r="Z176" s="175"/>
      <c r="AA176" s="175"/>
      <c r="AB176" s="175"/>
      <c r="AC176" s="175"/>
      <c r="AD176" s="175"/>
      <c r="AE176" s="175"/>
      <c r="AF176" s="175"/>
      <c r="AG176" s="175"/>
      <c r="AH176" s="175"/>
      <c r="AI176" s="175"/>
      <c r="AJ176" s="175"/>
      <c r="AK176" s="175"/>
      <c r="AL176" s="280"/>
      <c r="AM176" s="280"/>
      <c r="AN176" s="280"/>
      <c r="AO176" s="280"/>
      <c r="AP176" s="280"/>
      <c r="AQ176" s="280"/>
      <c r="AR176" s="280"/>
      <c r="AS176" s="280"/>
      <c r="AT176" s="280"/>
      <c r="AU176" s="280"/>
    </row>
    <row r="177" spans="1:49" s="33" customFormat="1" ht="17.100000000000001" customHeight="1">
      <c r="A177" s="33" t="s">
        <v>15</v>
      </c>
      <c r="C177" s="33" t="s">
        <v>195</v>
      </c>
      <c r="T177" s="178"/>
    </row>
    <row r="178" spans="1:49" ht="17.100000000000001" customHeight="1"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23"/>
      <c r="AD178" s="123"/>
      <c r="AE178" s="123"/>
      <c r="AF178" s="123"/>
      <c r="AG178" s="123"/>
      <c r="AH178" s="123"/>
      <c r="AI178" s="123"/>
      <c r="AJ178" s="123"/>
      <c r="AK178" s="123"/>
      <c r="AL178" s="123"/>
    </row>
    <row r="179" spans="1:49" s="34" customFormat="1" ht="22.5" customHeight="1">
      <c r="A179" s="1049">
        <v>1</v>
      </c>
      <c r="B179" s="276"/>
      <c r="C179" s="276"/>
      <c r="D179" s="276"/>
      <c r="E179" s="276"/>
      <c r="F179" s="293"/>
      <c r="G179" s="293"/>
      <c r="H179" s="293"/>
      <c r="I179" s="93"/>
      <c r="J179" s="83"/>
      <c r="K179" s="83"/>
      <c r="L179" s="312">
        <f>mergeValue(A179)</f>
        <v>1</v>
      </c>
      <c r="M179" s="200" t="s">
        <v>21</v>
      </c>
      <c r="N179" s="1126"/>
      <c r="O179" s="1127"/>
      <c r="P179" s="1127"/>
      <c r="Q179" s="1127"/>
      <c r="R179" s="1127"/>
      <c r="S179" s="1127"/>
      <c r="T179" s="1127"/>
      <c r="U179" s="1127"/>
      <c r="V179" s="1127"/>
      <c r="W179" s="1127"/>
      <c r="X179" s="1127"/>
      <c r="Y179" s="1127"/>
      <c r="Z179" s="1127"/>
      <c r="AA179" s="1127"/>
      <c r="AB179" s="1127"/>
      <c r="AC179" s="1127"/>
      <c r="AD179" s="1127"/>
      <c r="AE179" s="1127"/>
      <c r="AF179" s="1127"/>
      <c r="AG179" s="1127"/>
      <c r="AH179" s="1127"/>
      <c r="AI179" s="1127"/>
      <c r="AJ179" s="1127"/>
      <c r="AK179" s="1067"/>
      <c r="AL179" s="862" t="s">
        <v>628</v>
      </c>
      <c r="AM179" s="276"/>
      <c r="AN179" s="276"/>
      <c r="AO179" s="276"/>
      <c r="AP179" s="276"/>
      <c r="AQ179" s="276"/>
      <c r="AR179" s="276"/>
      <c r="AS179" s="276"/>
      <c r="AT179" s="276"/>
      <c r="AU179" s="276"/>
      <c r="AV179" s="276"/>
      <c r="AW179" s="276"/>
    </row>
    <row r="180" spans="1:49" s="34" customFormat="1" ht="22.5" customHeight="1">
      <c r="A180" s="1049"/>
      <c r="B180" s="1049">
        <v>1</v>
      </c>
      <c r="C180" s="276"/>
      <c r="D180" s="276"/>
      <c r="E180" s="276"/>
      <c r="F180" s="320"/>
      <c r="G180" s="535"/>
      <c r="H180" s="535"/>
      <c r="I180" s="208"/>
      <c r="J180" s="45"/>
      <c r="L180" s="312" t="str">
        <f>mergeValue(A180) &amp;"."&amp; mergeValue(B180)</f>
        <v>1.1</v>
      </c>
      <c r="M180" s="155" t="s">
        <v>16</v>
      </c>
      <c r="N180" s="1124"/>
      <c r="O180" s="1125"/>
      <c r="P180" s="1125"/>
      <c r="Q180" s="1125"/>
      <c r="R180" s="1125"/>
      <c r="S180" s="1125"/>
      <c r="T180" s="1125"/>
      <c r="U180" s="1125"/>
      <c r="V180" s="1125"/>
      <c r="W180" s="1125"/>
      <c r="X180" s="1125"/>
      <c r="Y180" s="1125"/>
      <c r="Z180" s="1125"/>
      <c r="AA180" s="1125"/>
      <c r="AB180" s="1125"/>
      <c r="AC180" s="1125"/>
      <c r="AD180" s="1125"/>
      <c r="AE180" s="1125"/>
      <c r="AF180" s="1125"/>
      <c r="AG180" s="1125"/>
      <c r="AH180" s="1125"/>
      <c r="AI180" s="1125"/>
      <c r="AJ180" s="1125"/>
      <c r="AK180" s="1075"/>
      <c r="AL180" s="861" t="s">
        <v>450</v>
      </c>
      <c r="AM180" s="276"/>
      <c r="AN180" s="276"/>
      <c r="AO180" s="276"/>
      <c r="AP180" s="276"/>
      <c r="AQ180" s="276"/>
      <c r="AR180" s="276"/>
      <c r="AS180" s="276"/>
      <c r="AT180" s="276"/>
      <c r="AU180" s="276"/>
      <c r="AV180" s="276"/>
      <c r="AW180" s="276"/>
    </row>
    <row r="181" spans="1:49" s="34" customFormat="1" ht="45" customHeight="1">
      <c r="A181" s="1049"/>
      <c r="B181" s="1049"/>
      <c r="C181" s="1049">
        <v>1</v>
      </c>
      <c r="D181" s="276"/>
      <c r="E181" s="276"/>
      <c r="F181" s="320"/>
      <c r="G181" s="535"/>
      <c r="H181" s="535"/>
      <c r="I181" s="208"/>
      <c r="J181" s="45"/>
      <c r="L181" s="312" t="str">
        <f>mergeValue(A181) &amp;"."&amp; mergeValue(B181)&amp;"."&amp; mergeValue(C181)</f>
        <v>1.1.1</v>
      </c>
      <c r="M181" s="156" t="s">
        <v>561</v>
      </c>
      <c r="N181" s="1124"/>
      <c r="O181" s="1125"/>
      <c r="P181" s="1125"/>
      <c r="Q181" s="1125"/>
      <c r="R181" s="1125"/>
      <c r="S181" s="1125"/>
      <c r="T181" s="1125"/>
      <c r="U181" s="1125"/>
      <c r="V181" s="1125"/>
      <c r="W181" s="1125"/>
      <c r="X181" s="1125"/>
      <c r="Y181" s="1125"/>
      <c r="Z181" s="1125"/>
      <c r="AA181" s="1125"/>
      <c r="AB181" s="1125"/>
      <c r="AC181" s="1125"/>
      <c r="AD181" s="1125"/>
      <c r="AE181" s="1125"/>
      <c r="AF181" s="1125"/>
      <c r="AG181" s="1125"/>
      <c r="AH181" s="1125"/>
      <c r="AI181" s="1125"/>
      <c r="AJ181" s="1125"/>
      <c r="AK181" s="1075"/>
      <c r="AL181" s="861" t="s">
        <v>562</v>
      </c>
      <c r="AM181" s="276"/>
      <c r="AN181" s="276"/>
      <c r="AO181" s="276"/>
      <c r="AP181" s="276"/>
      <c r="AQ181" s="276"/>
      <c r="AR181" s="276"/>
      <c r="AS181" s="276"/>
      <c r="AT181" s="276"/>
      <c r="AU181" s="276"/>
      <c r="AV181" s="276"/>
      <c r="AW181" s="276"/>
    </row>
    <row r="182" spans="1:49" s="34" customFormat="1" ht="20.100000000000001" customHeight="1">
      <c r="A182" s="1049"/>
      <c r="B182" s="1049"/>
      <c r="C182" s="1049"/>
      <c r="D182" s="1049">
        <v>1</v>
      </c>
      <c r="E182" s="276"/>
      <c r="F182" s="320"/>
      <c r="G182" s="535"/>
      <c r="H182" s="535"/>
      <c r="I182" s="1053"/>
      <c r="J182" s="1054"/>
      <c r="K182" s="1024"/>
      <c r="L182" s="1076" t="str">
        <f>mergeValue(A182) &amp;"."&amp; mergeValue(B182)&amp;"."&amp; mergeValue(C182)&amp;"."&amp; mergeValue(D182)</f>
        <v>1.1.1.1</v>
      </c>
      <c r="M182" s="1069"/>
      <c r="N182" s="1071"/>
      <c r="O182" s="1059" t="s">
        <v>84</v>
      </c>
      <c r="P182" s="1060"/>
      <c r="Q182" s="1020" t="s">
        <v>76</v>
      </c>
      <c r="R182" s="1050"/>
      <c r="S182" s="1057">
        <v>1</v>
      </c>
      <c r="T182" s="1061"/>
      <c r="U182" s="1020" t="s">
        <v>76</v>
      </c>
      <c r="V182" s="1050"/>
      <c r="W182" s="1057" t="s">
        <v>84</v>
      </c>
      <c r="X182" s="1058"/>
      <c r="Y182" s="1020" t="s">
        <v>76</v>
      </c>
      <c r="Z182" s="186"/>
      <c r="AA182" s="110">
        <v>1</v>
      </c>
      <c r="AB182" s="389"/>
      <c r="AC182" s="531"/>
      <c r="AD182" s="531"/>
      <c r="AE182" s="532"/>
      <c r="AF182" s="531"/>
      <c r="AG182" s="533"/>
      <c r="AH182" s="534" t="s">
        <v>75</v>
      </c>
      <c r="AI182" s="533"/>
      <c r="AJ182" s="534" t="s">
        <v>76</v>
      </c>
      <c r="AK182" s="261"/>
      <c r="AL182" s="1014" t="s">
        <v>632</v>
      </c>
      <c r="AM182" s="276" t="str">
        <f>strCheckDateOnDP(AC182:AK182,List06_10_DP)</f>
        <v/>
      </c>
      <c r="AN182" s="290" t="str">
        <f>IF(AND(COUNTIF(AO178:AO178,AO182)&gt;1,AO182&lt;&gt;""),"ErrUnique:HasDoubleConn","")</f>
        <v/>
      </c>
      <c r="AO182" s="290"/>
      <c r="AP182" s="290"/>
      <c r="AQ182" s="290"/>
      <c r="AR182" s="290"/>
      <c r="AS182" s="290"/>
      <c r="AT182" s="276"/>
      <c r="AU182" s="276"/>
      <c r="AV182" s="276"/>
      <c r="AW182" s="276"/>
    </row>
    <row r="183" spans="1:49" s="34" customFormat="1" ht="20.100000000000001" customHeight="1">
      <c r="A183" s="1049"/>
      <c r="B183" s="1049"/>
      <c r="C183" s="1049"/>
      <c r="D183" s="1049"/>
      <c r="E183" s="276"/>
      <c r="F183" s="320"/>
      <c r="G183" s="535"/>
      <c r="H183" s="535"/>
      <c r="I183" s="1053"/>
      <c r="J183" s="1054"/>
      <c r="K183" s="1024"/>
      <c r="L183" s="1055"/>
      <c r="M183" s="1070"/>
      <c r="N183" s="1071"/>
      <c r="O183" s="1059"/>
      <c r="P183" s="1060"/>
      <c r="Q183" s="1020"/>
      <c r="R183" s="1050"/>
      <c r="S183" s="1057"/>
      <c r="T183" s="1062"/>
      <c r="U183" s="1020"/>
      <c r="V183" s="1050"/>
      <c r="W183" s="1057"/>
      <c r="X183" s="1058"/>
      <c r="Y183" s="1020"/>
      <c r="Z183" s="403"/>
      <c r="AA183" s="201"/>
      <c r="AB183" s="201"/>
      <c r="AC183" s="243"/>
      <c r="AD183" s="243"/>
      <c r="AE183" s="243"/>
      <c r="AF183" s="278" t="str">
        <f>AG182 &amp; "-" &amp; AI182</f>
        <v>-</v>
      </c>
      <c r="AG183" s="278"/>
      <c r="AH183" s="278"/>
      <c r="AI183" s="278"/>
      <c r="AJ183" s="278" t="s">
        <v>76</v>
      </c>
      <c r="AK183" s="406"/>
      <c r="AL183" s="1014"/>
      <c r="AM183" s="276"/>
      <c r="AN183" s="290"/>
      <c r="AO183" s="290"/>
      <c r="AP183" s="290"/>
      <c r="AQ183" s="290"/>
      <c r="AR183" s="290"/>
      <c r="AS183" s="290"/>
      <c r="AT183" s="276"/>
      <c r="AU183" s="276"/>
      <c r="AV183" s="276"/>
      <c r="AW183" s="276"/>
    </row>
    <row r="184" spans="1:49" s="34" customFormat="1" ht="20.100000000000001" customHeight="1">
      <c r="A184" s="1049"/>
      <c r="B184" s="1049"/>
      <c r="C184" s="1049"/>
      <c r="D184" s="1049"/>
      <c r="E184" s="276"/>
      <c r="F184" s="320"/>
      <c r="G184" s="535"/>
      <c r="H184" s="535"/>
      <c r="I184" s="1053"/>
      <c r="J184" s="1054"/>
      <c r="K184" s="1024"/>
      <c r="L184" s="1055"/>
      <c r="M184" s="1070"/>
      <c r="N184" s="1071"/>
      <c r="O184" s="1059"/>
      <c r="P184" s="1060"/>
      <c r="Q184" s="1020"/>
      <c r="R184" s="1050"/>
      <c r="S184" s="1057"/>
      <c r="T184" s="1063"/>
      <c r="U184" s="1020"/>
      <c r="V184" s="405"/>
      <c r="W184" s="172"/>
      <c r="X184" s="201"/>
      <c r="Y184" s="242"/>
      <c r="Z184" s="242"/>
      <c r="AA184" s="242"/>
      <c r="AB184" s="242"/>
      <c r="AC184" s="243"/>
      <c r="AD184" s="243"/>
      <c r="AE184" s="243"/>
      <c r="AF184" s="243"/>
      <c r="AG184" s="244"/>
      <c r="AH184" s="191"/>
      <c r="AI184" s="191"/>
      <c r="AJ184" s="244"/>
      <c r="AK184" s="181"/>
      <c r="AL184" s="1014"/>
      <c r="AM184" s="276"/>
      <c r="AN184" s="290"/>
      <c r="AO184" s="290"/>
      <c r="AP184" s="290"/>
      <c r="AQ184" s="290"/>
      <c r="AR184" s="290"/>
      <c r="AS184" s="290"/>
      <c r="AT184" s="276"/>
      <c r="AU184" s="276"/>
      <c r="AV184" s="276"/>
      <c r="AW184" s="276"/>
    </row>
    <row r="185" spans="1:49" s="34" customFormat="1" ht="20.100000000000001" customHeight="1">
      <c r="A185" s="1049"/>
      <c r="B185" s="1049"/>
      <c r="C185" s="1049"/>
      <c r="D185" s="1049"/>
      <c r="E185" s="276"/>
      <c r="F185" s="320"/>
      <c r="G185" s="535"/>
      <c r="H185" s="535"/>
      <c r="I185" s="1053"/>
      <c r="J185" s="1054"/>
      <c r="K185" s="1024"/>
      <c r="L185" s="1055"/>
      <c r="M185" s="1070"/>
      <c r="N185" s="1071"/>
      <c r="O185" s="1059"/>
      <c r="P185" s="1060"/>
      <c r="Q185" s="1020"/>
      <c r="R185" s="245"/>
      <c r="S185" s="247"/>
      <c r="T185" s="246"/>
      <c r="U185" s="242"/>
      <c r="V185" s="242"/>
      <c r="W185" s="242"/>
      <c r="X185" s="242"/>
      <c r="Y185" s="242"/>
      <c r="Z185" s="242"/>
      <c r="AA185" s="242"/>
      <c r="AB185" s="242"/>
      <c r="AC185" s="243"/>
      <c r="AD185" s="243"/>
      <c r="AE185" s="243"/>
      <c r="AF185" s="243"/>
      <c r="AG185" s="244"/>
      <c r="AH185" s="191"/>
      <c r="AI185" s="191"/>
      <c r="AJ185" s="244"/>
      <c r="AK185" s="181"/>
      <c r="AL185" s="1014"/>
      <c r="AM185" s="276"/>
      <c r="AN185" s="290"/>
      <c r="AO185" s="290"/>
      <c r="AP185" s="290"/>
      <c r="AQ185" s="290"/>
      <c r="AR185" s="290"/>
      <c r="AS185" s="290"/>
      <c r="AT185" s="276"/>
      <c r="AU185" s="276"/>
      <c r="AV185" s="276"/>
      <c r="AW185" s="276"/>
    </row>
    <row r="186" spans="1:49" ht="20.100000000000001" customHeight="1">
      <c r="A186" s="1049"/>
      <c r="B186" s="1049"/>
      <c r="C186" s="1049"/>
      <c r="D186" s="1049"/>
      <c r="E186" s="322"/>
      <c r="F186" s="323"/>
      <c r="G186" s="322"/>
      <c r="H186" s="322"/>
      <c r="I186" s="1053"/>
      <c r="J186" s="1054"/>
      <c r="K186" s="1024"/>
      <c r="L186" s="1055"/>
      <c r="M186" s="1070"/>
      <c r="N186" s="404"/>
      <c r="O186" s="160"/>
      <c r="P186" s="201" t="s">
        <v>372</v>
      </c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0"/>
      <c r="AB186" s="160"/>
      <c r="AC186" s="160"/>
      <c r="AD186" s="160"/>
      <c r="AE186" s="160"/>
      <c r="AF186" s="160"/>
      <c r="AG186" s="160"/>
      <c r="AH186" s="160"/>
      <c r="AI186" s="160"/>
      <c r="AJ186" s="160"/>
      <c r="AK186" s="248"/>
      <c r="AL186" s="1014"/>
      <c r="AM186" s="280"/>
      <c r="AN186" s="280"/>
      <c r="AO186" s="291"/>
      <c r="AP186" s="291"/>
      <c r="AQ186" s="291"/>
      <c r="AR186" s="291"/>
      <c r="AS186" s="291"/>
      <c r="AT186" s="280"/>
      <c r="AU186" s="280"/>
      <c r="AV186" s="280"/>
      <c r="AW186" s="280"/>
    </row>
    <row r="187" spans="1:49" ht="15" customHeight="1">
      <c r="A187" s="1049"/>
      <c r="B187" s="1049"/>
      <c r="C187" s="1049"/>
      <c r="D187" s="322"/>
      <c r="E187" s="322"/>
      <c r="F187" s="320"/>
      <c r="G187" s="322"/>
      <c r="H187" s="322"/>
      <c r="I187" s="175"/>
      <c r="J187" s="82"/>
      <c r="K187" s="175"/>
      <c r="L187" s="301"/>
      <c r="M187" s="159" t="s">
        <v>5</v>
      </c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  <c r="AD187" s="159"/>
      <c r="AE187" s="159"/>
      <c r="AF187" s="159"/>
      <c r="AG187" s="159"/>
      <c r="AH187" s="159"/>
      <c r="AI187" s="159"/>
      <c r="AJ187" s="159"/>
      <c r="AK187" s="181"/>
      <c r="AL187" s="1014"/>
      <c r="AM187" s="280"/>
      <c r="AN187" s="280"/>
      <c r="AO187" s="291"/>
      <c r="AP187" s="291"/>
      <c r="AQ187" s="291"/>
      <c r="AR187" s="291"/>
      <c r="AS187" s="291"/>
      <c r="AT187" s="280"/>
      <c r="AU187" s="280"/>
      <c r="AV187" s="280"/>
      <c r="AW187" s="280"/>
    </row>
    <row r="188" spans="1:49" ht="15" customHeight="1">
      <c r="A188" s="1049"/>
      <c r="B188" s="1049"/>
      <c r="C188" s="322"/>
      <c r="D188" s="322"/>
      <c r="E188" s="322"/>
      <c r="F188" s="320"/>
      <c r="G188" s="322"/>
      <c r="H188" s="322"/>
      <c r="I188" s="175"/>
      <c r="J188" s="82"/>
      <c r="K188" s="175"/>
      <c r="L188" s="109"/>
      <c r="M188" s="158" t="s">
        <v>366</v>
      </c>
      <c r="N188" s="158"/>
      <c r="O188" s="158"/>
      <c r="P188" s="158"/>
      <c r="Q188" s="158"/>
      <c r="R188" s="158"/>
      <c r="S188" s="158"/>
      <c r="T188" s="158"/>
      <c r="U188" s="158"/>
      <c r="V188" s="158"/>
      <c r="W188" s="158"/>
      <c r="X188" s="158"/>
      <c r="Y188" s="158"/>
      <c r="Z188" s="158"/>
      <c r="AA188" s="158"/>
      <c r="AB188" s="158"/>
      <c r="AC188" s="153"/>
      <c r="AD188" s="153"/>
      <c r="AE188" s="153"/>
      <c r="AF188" s="153"/>
      <c r="AG188" s="244"/>
      <c r="AH188" s="159"/>
      <c r="AI188" s="190"/>
      <c r="AJ188" s="158"/>
      <c r="AK188" s="191"/>
      <c r="AL188" s="181"/>
      <c r="AM188" s="280"/>
      <c r="AN188" s="280"/>
      <c r="AO188" s="280"/>
      <c r="AP188" s="280"/>
      <c r="AQ188" s="280"/>
      <c r="AR188" s="280"/>
      <c r="AS188" s="280"/>
      <c r="AT188" s="280"/>
      <c r="AU188" s="280"/>
      <c r="AV188" s="280"/>
      <c r="AW188" s="280"/>
    </row>
    <row r="189" spans="1:49" ht="15" customHeight="1">
      <c r="A189" s="1049"/>
      <c r="B189" s="322"/>
      <c r="C189" s="322"/>
      <c r="D189" s="322"/>
      <c r="E189" s="322"/>
      <c r="F189" s="320"/>
      <c r="G189" s="322"/>
      <c r="H189" s="322"/>
      <c r="I189" s="175"/>
      <c r="J189" s="82"/>
      <c r="K189" s="175"/>
      <c r="L189" s="109"/>
      <c r="M189" s="172" t="s">
        <v>19</v>
      </c>
      <c r="N189" s="172"/>
      <c r="O189" s="172"/>
      <c r="P189" s="172"/>
      <c r="Q189" s="172"/>
      <c r="R189" s="172"/>
      <c r="S189" s="172"/>
      <c r="T189" s="172"/>
      <c r="U189" s="172"/>
      <c r="V189" s="172"/>
      <c r="W189" s="172"/>
      <c r="X189" s="172"/>
      <c r="Y189" s="172"/>
      <c r="Z189" s="172"/>
      <c r="AA189" s="172"/>
      <c r="AB189" s="172"/>
      <c r="AC189" s="153"/>
      <c r="AD189" s="153"/>
      <c r="AE189" s="153"/>
      <c r="AF189" s="153"/>
      <c r="AG189" s="244"/>
      <c r="AH189" s="159"/>
      <c r="AI189" s="190"/>
      <c r="AJ189" s="158"/>
      <c r="AK189" s="191"/>
      <c r="AL189" s="181"/>
      <c r="AM189" s="280"/>
      <c r="AN189" s="280"/>
      <c r="AO189" s="280"/>
      <c r="AP189" s="280"/>
      <c r="AQ189" s="280"/>
      <c r="AR189" s="280"/>
      <c r="AS189" s="280"/>
      <c r="AT189" s="280"/>
      <c r="AU189" s="280"/>
      <c r="AV189" s="280"/>
      <c r="AW189" s="280"/>
    </row>
    <row r="190" spans="1:49" ht="15" customHeight="1">
      <c r="F190" s="174"/>
      <c r="G190" s="175"/>
      <c r="H190" s="175"/>
      <c r="I190" s="209"/>
      <c r="J190" s="82"/>
      <c r="L190" s="109"/>
      <c r="M190" s="201" t="s">
        <v>292</v>
      </c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  <c r="AA190" s="201"/>
      <c r="AB190" s="201"/>
      <c r="AC190" s="153"/>
      <c r="AD190" s="153"/>
      <c r="AE190" s="153"/>
      <c r="AF190" s="153"/>
      <c r="AG190" s="244"/>
      <c r="AH190" s="159"/>
      <c r="AI190" s="190"/>
      <c r="AJ190" s="158"/>
      <c r="AK190" s="191"/>
      <c r="AL190" s="181"/>
      <c r="AM190" s="280"/>
      <c r="AN190" s="280"/>
      <c r="AO190" s="280"/>
      <c r="AP190" s="280"/>
      <c r="AQ190" s="280"/>
      <c r="AR190" s="280"/>
      <c r="AS190" s="280"/>
      <c r="AT190" s="280"/>
      <c r="AU190" s="280"/>
      <c r="AV190" s="280"/>
      <c r="AW190" s="280"/>
    </row>
    <row r="191" spans="1:49" ht="15" customHeight="1">
      <c r="G191" s="174"/>
      <c r="H191" s="175"/>
      <c r="I191" s="175"/>
      <c r="J191" s="82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  <c r="W191" s="175"/>
      <c r="X191" s="175"/>
      <c r="Y191" s="175"/>
      <c r="Z191" s="175"/>
      <c r="AA191" s="175"/>
      <c r="AB191" s="175"/>
      <c r="AC191" s="175"/>
      <c r="AD191" s="175"/>
      <c r="AE191" s="175"/>
      <c r="AF191" s="175"/>
      <c r="AG191" s="175"/>
      <c r="AH191" s="175"/>
      <c r="AI191" s="175"/>
      <c r="AJ191" s="175"/>
      <c r="AK191" s="280"/>
      <c r="AL191" s="280"/>
      <c r="AM191" s="280"/>
      <c r="AN191" s="280"/>
      <c r="AO191" s="280"/>
      <c r="AP191" s="280"/>
      <c r="AQ191" s="280"/>
      <c r="AR191" s="280"/>
      <c r="AS191" s="280"/>
      <c r="AT191" s="280"/>
    </row>
    <row r="192" spans="1:49" ht="15" customHeight="1">
      <c r="G192" s="174"/>
      <c r="H192" s="175"/>
      <c r="I192" s="175"/>
      <c r="J192" s="82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  <c r="V192" s="175"/>
      <c r="W192" s="175"/>
      <c r="X192" s="175"/>
      <c r="Y192" s="175"/>
      <c r="Z192" s="175"/>
      <c r="AA192" s="175"/>
      <c r="AB192" s="175"/>
      <c r="AC192" s="175"/>
      <c r="AD192" s="175"/>
      <c r="AE192" s="175"/>
      <c r="AF192" s="175"/>
      <c r="AG192" s="175"/>
      <c r="AH192" s="175"/>
      <c r="AI192" s="175"/>
      <c r="AJ192" s="175"/>
      <c r="AK192" s="280"/>
      <c r="AL192" s="280"/>
      <c r="AM192" s="280"/>
      <c r="AN192" s="280"/>
      <c r="AO192" s="280"/>
      <c r="AP192" s="280"/>
      <c r="AQ192" s="280"/>
      <c r="AR192" s="280"/>
      <c r="AS192" s="280"/>
      <c r="AT192" s="280"/>
    </row>
    <row r="193" spans="1:31" ht="15" customHeight="1">
      <c r="G193" s="174"/>
      <c r="H193" s="175"/>
      <c r="I193" s="175"/>
      <c r="J193" s="82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  <c r="V193" s="175"/>
      <c r="W193" s="175"/>
      <c r="X193" s="175"/>
      <c r="Y193" s="175"/>
      <c r="Z193" s="175"/>
      <c r="AA193" s="175"/>
      <c r="AB193" s="175"/>
      <c r="AC193" s="175"/>
    </row>
    <row r="194" spans="1:31" ht="15" customHeight="1">
      <c r="G194" s="174"/>
      <c r="H194" s="175"/>
      <c r="I194" s="175"/>
      <c r="J194" s="82"/>
      <c r="K194" s="175"/>
      <c r="L194" s="175"/>
      <c r="M194" s="175"/>
      <c r="N194" s="175"/>
      <c r="O194" s="175"/>
      <c r="Q194" s="324"/>
      <c r="U194" s="111"/>
      <c r="V194" s="175"/>
      <c r="W194" s="175"/>
      <c r="X194" s="175"/>
      <c r="Y194" s="324"/>
      <c r="Z194" s="175"/>
      <c r="AA194" s="175"/>
      <c r="AB194" s="175"/>
      <c r="AC194" s="303"/>
      <c r="AD194" s="175"/>
    </row>
    <row r="195" spans="1:31" ht="15" customHeight="1">
      <c r="G195" s="174"/>
      <c r="H195" s="175"/>
      <c r="I195" s="175"/>
      <c r="J195" s="82"/>
      <c r="K195" s="175"/>
      <c r="L195" s="175"/>
      <c r="M195" s="175"/>
      <c r="N195" s="175"/>
      <c r="O195" s="175"/>
      <c r="Q195" s="310"/>
      <c r="Y195" s="175"/>
      <c r="Z195" s="175"/>
      <c r="AA195" s="175"/>
      <c r="AB195" s="175"/>
      <c r="AC195" s="175"/>
      <c r="AD195" s="175"/>
      <c r="AE195" s="175"/>
    </row>
    <row r="196" spans="1:31" ht="15" customHeight="1">
      <c r="G196" s="174"/>
      <c r="H196" s="175"/>
      <c r="I196" s="175"/>
      <c r="J196" s="82"/>
      <c r="K196" s="175"/>
      <c r="L196" s="175"/>
      <c r="M196" s="175"/>
      <c r="N196" s="175"/>
      <c r="O196" s="175"/>
      <c r="Q196" s="310"/>
      <c r="Y196" s="175"/>
      <c r="Z196" s="175"/>
      <c r="AA196" s="175"/>
      <c r="AB196" s="175"/>
      <c r="AC196" s="175"/>
      <c r="AD196" s="175"/>
      <c r="AE196" s="175"/>
    </row>
    <row r="197" spans="1:31" ht="15" customHeight="1">
      <c r="G197" s="174"/>
      <c r="H197" s="175"/>
      <c r="I197" s="175"/>
      <c r="J197" s="82"/>
      <c r="K197" s="175"/>
      <c r="L197" s="175"/>
      <c r="M197" s="175"/>
      <c r="N197" s="175"/>
      <c r="O197" s="175"/>
      <c r="P197" s="175"/>
      <c r="Q197" s="310"/>
      <c r="R197" s="175"/>
      <c r="S197" s="175"/>
      <c r="T197" s="175"/>
      <c r="U197" s="175"/>
      <c r="V197" s="175"/>
      <c r="W197" s="175"/>
      <c r="X197" s="175"/>
      <c r="Y197" s="175"/>
      <c r="Z197" s="175"/>
      <c r="AA197" s="175"/>
      <c r="AB197" s="175"/>
      <c r="AC197" s="175"/>
      <c r="AD197" s="175"/>
      <c r="AE197" s="175"/>
    </row>
    <row r="198" spans="1:31" ht="15" customHeight="1">
      <c r="G198" s="174"/>
      <c r="H198" s="175"/>
      <c r="I198" s="175"/>
      <c r="J198" s="82"/>
      <c r="K198" s="175"/>
      <c r="L198" s="175"/>
      <c r="M198" s="175"/>
      <c r="Q198" s="1020" t="s">
        <v>76</v>
      </c>
      <c r="R198" s="1105"/>
      <c r="S198" s="1057">
        <v>1</v>
      </c>
      <c r="T198" s="1104"/>
      <c r="U198" s="1020" t="s">
        <v>75</v>
      </c>
      <c r="V198" s="1050"/>
      <c r="W198" s="1057">
        <v>1</v>
      </c>
      <c r="X198" s="1103"/>
      <c r="Y198" s="1020" t="s">
        <v>75</v>
      </c>
      <c r="Z198" s="186"/>
      <c r="AA198" s="110">
        <v>1</v>
      </c>
      <c r="AB198" s="303"/>
    </row>
    <row r="199" spans="1:31" ht="15" customHeight="1">
      <c r="G199" s="174"/>
      <c r="H199" s="175"/>
      <c r="I199" s="175"/>
      <c r="J199" s="82"/>
      <c r="K199" s="175"/>
      <c r="L199" s="175"/>
      <c r="M199" s="175"/>
      <c r="Q199" s="1020"/>
      <c r="R199" s="1105"/>
      <c r="S199" s="1057"/>
      <c r="T199" s="1104"/>
      <c r="U199" s="1020"/>
      <c r="V199" s="1050"/>
      <c r="W199" s="1057"/>
      <c r="X199" s="1103"/>
      <c r="Y199" s="1020"/>
      <c r="Z199" s="403"/>
      <c r="AA199" s="201"/>
      <c r="AB199" s="112" t="s">
        <v>374</v>
      </c>
    </row>
    <row r="200" spans="1:31" ht="15" customHeight="1">
      <c r="G200" s="174"/>
      <c r="H200" s="175"/>
      <c r="I200" s="175"/>
      <c r="J200" s="82"/>
      <c r="K200" s="175"/>
      <c r="L200" s="175"/>
      <c r="M200" s="175"/>
      <c r="Q200" s="1020"/>
      <c r="R200" s="1105"/>
      <c r="S200" s="1057"/>
      <c r="T200" s="1104"/>
      <c r="U200" s="1020"/>
      <c r="V200" s="405"/>
      <c r="W200" s="172"/>
      <c r="X200" s="201" t="s">
        <v>373</v>
      </c>
      <c r="Y200" s="242"/>
      <c r="Z200" s="242"/>
      <c r="AA200" s="242"/>
      <c r="AB200" s="527"/>
    </row>
    <row r="201" spans="1:31" ht="15" customHeight="1">
      <c r="G201" s="174"/>
      <c r="H201" s="175"/>
      <c r="I201" s="175"/>
      <c r="J201" s="82"/>
      <c r="K201" s="175"/>
      <c r="L201" s="175"/>
      <c r="M201" s="175"/>
      <c r="Q201" s="1020"/>
      <c r="R201" s="247"/>
      <c r="S201" s="247"/>
      <c r="T201" s="246"/>
      <c r="U201" s="242"/>
      <c r="V201" s="242"/>
      <c r="W201" s="242"/>
      <c r="X201" s="242"/>
      <c r="Y201" s="242"/>
      <c r="Z201" s="242"/>
      <c r="AA201" s="242"/>
      <c r="AB201" s="527"/>
    </row>
    <row r="203" spans="1:31" s="34" customFormat="1" ht="17.100000000000001" customHeight="1">
      <c r="A203" s="95"/>
      <c r="B203" s="95"/>
      <c r="C203" s="83"/>
      <c r="D203" s="161"/>
      <c r="E203" s="214"/>
      <c r="F203" s="216"/>
      <c r="G203" s="216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163"/>
      <c r="U203" s="163"/>
      <c r="V203" s="163"/>
      <c r="W203" s="217"/>
      <c r="X203" s="217"/>
    </row>
    <row r="204" spans="1:31" s="33" customFormat="1" ht="11.25">
      <c r="A204" s="33" t="s">
        <v>261</v>
      </c>
    </row>
    <row r="205" spans="1:31" ht="11.25"/>
    <row r="206" spans="1:31" s="12" customFormat="1" ht="15" customHeight="1">
      <c r="C206" s="210"/>
      <c r="D206" s="124"/>
      <c r="E206" s="211"/>
    </row>
    <row r="208" spans="1:31" s="33" customFormat="1" ht="17.100000000000001" customHeight="1">
      <c r="A208" s="33" t="s">
        <v>260</v>
      </c>
    </row>
    <row r="210" spans="1:24" s="34" customFormat="1" ht="17.100000000000001" customHeight="1">
      <c r="A210" s="95"/>
      <c r="B210" s="95"/>
      <c r="C210" s="83"/>
      <c r="D210" s="161"/>
      <c r="E210" s="104">
        <v>1</v>
      </c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6"/>
      <c r="S210" s="106"/>
      <c r="T210" s="106"/>
      <c r="U210" s="107"/>
      <c r="V210" s="107"/>
      <c r="W210" s="107"/>
      <c r="X210" s="108"/>
    </row>
    <row r="212" spans="1:24" s="33" customFormat="1" ht="17.100000000000001" customHeight="1">
      <c r="A212" s="33" t="s">
        <v>261</v>
      </c>
    </row>
    <row r="213" spans="1:24" ht="17.100000000000001" customHeight="1">
      <c r="G213" s="92"/>
      <c r="H213" s="92"/>
    </row>
    <row r="214" spans="1:24" s="34" customFormat="1" ht="17.100000000000001" customHeight="1">
      <c r="A214" s="94"/>
      <c r="B214" s="85"/>
      <c r="C214" s="83"/>
      <c r="D214" s="161"/>
      <c r="E214" s="110" t="s">
        <v>84</v>
      </c>
      <c r="F214" s="105"/>
      <c r="G214" s="105"/>
      <c r="H214" s="105"/>
      <c r="I214" s="105"/>
      <c r="J214" s="106"/>
      <c r="K214" s="106"/>
      <c r="L214" s="106"/>
      <c r="M214" s="107"/>
      <c r="N214" s="107"/>
      <c r="O214" s="107"/>
      <c r="P214" s="108"/>
      <c r="Q214" s="86"/>
      <c r="R214" s="86"/>
      <c r="S214" s="86"/>
      <c r="T214" s="86"/>
      <c r="U214" s="86"/>
      <c r="V214" s="86"/>
      <c r="W214" s="86"/>
      <c r="X214" s="86"/>
    </row>
    <row r="216" spans="1:24" s="33" customFormat="1" ht="17.100000000000001" customHeight="1">
      <c r="A216" s="33" t="s">
        <v>262</v>
      </c>
    </row>
    <row r="217" spans="1:24" ht="17.100000000000001" customHeight="1">
      <c r="G217" s="92"/>
      <c r="H217" s="92"/>
    </row>
    <row r="218" spans="1:24" s="34" customFormat="1" ht="17.100000000000001" customHeight="1">
      <c r="A218" s="94"/>
      <c r="B218" s="85"/>
      <c r="C218" s="83"/>
      <c r="D218" s="161"/>
      <c r="E218" s="110" t="s">
        <v>84</v>
      </c>
      <c r="F218" s="105"/>
      <c r="G218" s="105"/>
      <c r="H218" s="105"/>
      <c r="I218" s="105"/>
      <c r="J218" s="106"/>
      <c r="K218" s="106"/>
      <c r="L218" s="106"/>
      <c r="M218" s="107"/>
      <c r="N218" s="107"/>
      <c r="O218" s="107"/>
      <c r="P218" s="108"/>
      <c r="Q218" s="86"/>
      <c r="R218" s="86"/>
      <c r="S218" s="86"/>
      <c r="T218" s="86"/>
      <c r="U218" s="86"/>
      <c r="V218" s="86"/>
      <c r="W218" s="86"/>
      <c r="X218" s="86"/>
    </row>
    <row r="220" spans="1:24" s="33" customFormat="1" ht="17.100000000000001" customHeight="1">
      <c r="A220" s="33" t="s">
        <v>288</v>
      </c>
      <c r="B220" s="33" t="s">
        <v>289</v>
      </c>
      <c r="C220" s="33" t="s">
        <v>290</v>
      </c>
    </row>
    <row r="222" spans="1:24" s="21" customFormat="1" ht="20.100000000000001" customHeight="1">
      <c r="A222" s="88"/>
      <c r="B222" s="87"/>
      <c r="C222" s="18"/>
      <c r="D222" s="19"/>
      <c r="F222" s="38" t="s">
        <v>73</v>
      </c>
      <c r="G222" s="25"/>
      <c r="I222" s="53"/>
    </row>
    <row r="223" spans="1:24" s="21" customFormat="1" ht="22.5">
      <c r="A223" s="88"/>
      <c r="B223" s="89"/>
      <c r="C223" s="18"/>
      <c r="D223" s="31"/>
      <c r="E223" s="30" t="s">
        <v>69</v>
      </c>
      <c r="F223" s="32"/>
      <c r="G223" s="25"/>
      <c r="I223" s="53"/>
    </row>
    <row r="224" spans="1:24" s="21" customFormat="1" ht="19.5">
      <c r="A224" s="88"/>
      <c r="B224" s="89"/>
      <c r="C224" s="18"/>
      <c r="D224" s="31"/>
      <c r="E224" s="30" t="s">
        <v>70</v>
      </c>
      <c r="F224" s="32"/>
      <c r="G224" s="25"/>
      <c r="I224" s="53"/>
    </row>
    <row r="225" spans="1:9" s="21" customFormat="1" ht="13.5" customHeight="1">
      <c r="A225" s="87"/>
      <c r="B225" s="87"/>
      <c r="C225" s="18"/>
      <c r="D225" s="22"/>
      <c r="E225" s="23"/>
      <c r="F225" s="37"/>
      <c r="G225" s="19"/>
      <c r="I225" s="53"/>
    </row>
    <row r="226" spans="1:9" s="21" customFormat="1" ht="20.100000000000001" customHeight="1">
      <c r="A226" s="88"/>
      <c r="B226" s="87"/>
      <c r="C226" s="18"/>
      <c r="D226" s="19"/>
      <c r="F226" s="38" t="s">
        <v>163</v>
      </c>
      <c r="G226" s="25"/>
      <c r="I226" s="53"/>
    </row>
    <row r="227" spans="1:9" s="21" customFormat="1" ht="22.5">
      <c r="A227" s="88"/>
      <c r="B227" s="89"/>
      <c r="C227" s="18"/>
      <c r="D227" s="31"/>
      <c r="E227" s="39" t="s">
        <v>78</v>
      </c>
      <c r="F227" s="32"/>
      <c r="G227" s="25"/>
      <c r="I227" s="53"/>
    </row>
    <row r="228" spans="1:9" s="21" customFormat="1" ht="22.5">
      <c r="A228" s="88"/>
      <c r="B228" s="89"/>
      <c r="C228" s="18"/>
      <c r="D228" s="31"/>
      <c r="E228" s="39" t="s">
        <v>162</v>
      </c>
      <c r="F228" s="32"/>
      <c r="G228" s="25"/>
      <c r="I228" s="53"/>
    </row>
    <row r="229" spans="1:9" s="21" customFormat="1" ht="13.5" customHeight="1">
      <c r="A229" s="87"/>
      <c r="B229" s="87"/>
      <c r="C229" s="18"/>
      <c r="D229" s="22"/>
      <c r="E229" s="23"/>
      <c r="F229" s="37"/>
      <c r="G229" s="19"/>
      <c r="I229" s="53"/>
    </row>
    <row r="230" spans="1:9" s="21" customFormat="1" ht="20.100000000000001" customHeight="1">
      <c r="A230" s="88"/>
      <c r="B230" s="87"/>
      <c r="C230" s="18"/>
      <c r="D230" s="19"/>
      <c r="F230" s="38" t="s">
        <v>164</v>
      </c>
      <c r="G230" s="25"/>
      <c r="I230" s="53"/>
    </row>
    <row r="231" spans="1:9" s="21" customFormat="1" ht="22.5">
      <c r="A231" s="88"/>
      <c r="B231" s="89"/>
      <c r="C231" s="18"/>
      <c r="D231" s="31"/>
      <c r="E231" s="39" t="s">
        <v>78</v>
      </c>
      <c r="F231" s="32"/>
      <c r="G231" s="25"/>
      <c r="I231" s="53"/>
    </row>
    <row r="232" spans="1:9" s="21" customFormat="1" ht="22.5">
      <c r="A232" s="88"/>
      <c r="B232" s="89"/>
      <c r="C232" s="18"/>
      <c r="D232" s="31"/>
      <c r="E232" s="39" t="s">
        <v>162</v>
      </c>
      <c r="F232" s="32"/>
      <c r="G232" s="25"/>
      <c r="I232" s="53"/>
    </row>
    <row r="233" spans="1:9" s="21" customFormat="1" ht="13.5" customHeight="1">
      <c r="A233" s="87"/>
      <c r="B233" s="87"/>
      <c r="C233" s="18"/>
      <c r="D233" s="22"/>
      <c r="E233" s="23"/>
      <c r="F233" s="37"/>
      <c r="G233" s="19"/>
      <c r="I233" s="53"/>
    </row>
    <row r="234" spans="1:9" s="21" customFormat="1" ht="20.100000000000001" customHeight="1">
      <c r="A234" s="88"/>
      <c r="B234" s="87"/>
      <c r="C234" s="18"/>
      <c r="D234" s="19"/>
      <c r="F234" s="38" t="s">
        <v>165</v>
      </c>
      <c r="G234" s="25"/>
      <c r="I234" s="53"/>
    </row>
    <row r="235" spans="1:9" s="21" customFormat="1" ht="22.5">
      <c r="A235" s="88"/>
      <c r="B235" s="89"/>
      <c r="C235" s="18"/>
      <c r="D235" s="31"/>
      <c r="E235" s="30" t="s">
        <v>78</v>
      </c>
      <c r="F235" s="32"/>
      <c r="G235" s="25"/>
      <c r="I235" s="53"/>
    </row>
    <row r="236" spans="1:9" s="21" customFormat="1" ht="19.5">
      <c r="A236" s="88"/>
      <c r="B236" s="89"/>
      <c r="C236" s="18"/>
      <c r="D236" s="31"/>
      <c r="E236" s="30" t="s">
        <v>79</v>
      </c>
      <c r="F236" s="32"/>
      <c r="G236" s="25"/>
      <c r="I236" s="53"/>
    </row>
    <row r="237" spans="1:9" s="21" customFormat="1" ht="22.5">
      <c r="A237" s="88"/>
      <c r="B237" s="89"/>
      <c r="C237" s="18"/>
      <c r="D237" s="31"/>
      <c r="E237" s="39" t="s">
        <v>162</v>
      </c>
      <c r="F237" s="32"/>
      <c r="G237" s="25"/>
      <c r="I237" s="53"/>
    </row>
    <row r="238" spans="1:9" s="21" customFormat="1" ht="19.5">
      <c r="A238" s="88"/>
      <c r="B238" s="89"/>
      <c r="C238" s="18"/>
      <c r="D238" s="31"/>
      <c r="E238" s="30" t="s">
        <v>80</v>
      </c>
      <c r="F238" s="32"/>
      <c r="G238" s="25"/>
      <c r="I238" s="53"/>
    </row>
    <row r="240" spans="1:9" s="33" customFormat="1" ht="17.100000000000001" customHeight="1">
      <c r="A240" s="33" t="s">
        <v>309</v>
      </c>
    </row>
    <row r="242" spans="1:83" s="128" customFormat="1" ht="14.25">
      <c r="A242" s="230" t="s">
        <v>51</v>
      </c>
      <c r="B242" s="136" t="s">
        <v>237</v>
      </c>
      <c r="C242" s="137"/>
      <c r="D242" s="139"/>
      <c r="E242" s="563"/>
      <c r="F242" s="409" t="s">
        <v>237</v>
      </c>
      <c r="G242" s="409" t="s">
        <v>237</v>
      </c>
      <c r="H242" s="409" t="s">
        <v>237</v>
      </c>
      <c r="I242" s="412"/>
      <c r="J242" s="410"/>
      <c r="K242" s="411"/>
      <c r="M242" s="568" t="str">
        <f>IF(ISERROR(INDEX(kind_of_nameforms,MATCH(E242,kind_of_forms,0),1)),"",INDEX(kind_of_nameforms,MATCH(E242,kind_of_forms,0),1))</f>
        <v/>
      </c>
    </row>
    <row r="245" spans="1:83" s="358" customFormat="1" ht="15">
      <c r="A245" s="33" t="s">
        <v>409</v>
      </c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57"/>
      <c r="V245" s="33"/>
      <c r="W245" s="33"/>
    </row>
    <row r="246" spans="1:83" s="358" customFormat="1" ht="15">
      <c r="D246" s="455"/>
      <c r="E246" s="455"/>
      <c r="F246" s="455"/>
      <c r="G246" s="455"/>
      <c r="H246" s="455"/>
      <c r="I246" s="455"/>
      <c r="J246" s="455"/>
      <c r="K246" s="455"/>
      <c r="L246" s="455"/>
      <c r="U246" s="359"/>
    </row>
    <row r="247" spans="1:83" s="362" customFormat="1" ht="15" customHeight="1">
      <c r="A247" s="86"/>
      <c r="B247" s="233" t="s">
        <v>410</v>
      </c>
      <c r="C247" s="1129"/>
      <c r="D247" s="936">
        <v>1</v>
      </c>
      <c r="E247" s="1029"/>
      <c r="F247" s="449"/>
      <c r="G247" s="235">
        <v>0</v>
      </c>
      <c r="H247" s="454"/>
      <c r="I247" s="347"/>
      <c r="J247" s="491" t="s">
        <v>483</v>
      </c>
      <c r="K247" s="172"/>
      <c r="L247" s="363"/>
      <c r="M247" s="290">
        <f>mergeValue(H247)</f>
        <v>0</v>
      </c>
      <c r="N247" s="276"/>
      <c r="O247" s="276"/>
      <c r="P247" s="290" t="str">
        <f>IF(ISERROR(MATCH(Q247,MODesc,0)),"n","y")</f>
        <v>n</v>
      </c>
      <c r="Q247" s="276"/>
      <c r="R247" s="290" t="str">
        <f>K247&amp;"("&amp;L247&amp;")"</f>
        <v>()</v>
      </c>
      <c r="S247" s="233"/>
      <c r="T247" s="233"/>
      <c r="U247" s="345"/>
      <c r="V247" s="233"/>
      <c r="W247" s="233"/>
      <c r="X247" s="233"/>
      <c r="Y247" s="361"/>
      <c r="Z247" s="361"/>
      <c r="AA247" s="322"/>
      <c r="AB247" s="322"/>
      <c r="AC247" s="322"/>
      <c r="AD247" s="322"/>
      <c r="AE247" s="322"/>
      <c r="AF247" s="322"/>
      <c r="AG247" s="322"/>
      <c r="AH247" s="322"/>
      <c r="AI247" s="322"/>
      <c r="AJ247" s="322"/>
      <c r="AK247" s="322"/>
      <c r="AL247" s="322"/>
      <c r="AM247" s="322"/>
      <c r="AN247" s="322"/>
      <c r="AO247" s="322"/>
      <c r="AP247" s="322"/>
      <c r="AQ247" s="322"/>
      <c r="AR247" s="322"/>
      <c r="AS247" s="322"/>
      <c r="AT247" s="322"/>
      <c r="AU247" s="322"/>
      <c r="AV247" s="322"/>
      <c r="AW247" s="322"/>
      <c r="AX247" s="322"/>
      <c r="AY247" s="322"/>
      <c r="AZ247" s="322"/>
      <c r="BA247" s="322"/>
      <c r="BB247" s="322"/>
      <c r="BC247" s="322"/>
      <c r="BD247" s="322"/>
      <c r="BE247" s="322"/>
      <c r="BF247" s="322"/>
      <c r="BG247" s="322"/>
      <c r="BH247" s="322"/>
      <c r="BI247" s="322"/>
      <c r="BJ247" s="322"/>
      <c r="BK247" s="322"/>
      <c r="BL247" s="322"/>
      <c r="BM247" s="322"/>
      <c r="BN247" s="322"/>
      <c r="BO247" s="322"/>
      <c r="BP247" s="322"/>
      <c r="BQ247" s="322"/>
      <c r="BR247" s="322"/>
      <c r="BS247" s="322"/>
      <c r="BT247" s="322"/>
      <c r="BU247" s="322"/>
      <c r="BV247" s="361"/>
      <c r="BW247" s="361"/>
      <c r="BX247" s="361"/>
      <c r="BY247" s="361"/>
      <c r="BZ247" s="361"/>
      <c r="CA247" s="361"/>
      <c r="CB247" s="361"/>
      <c r="CC247" s="361"/>
      <c r="CD247" s="361"/>
      <c r="CE247" s="361"/>
    </row>
    <row r="248" spans="1:83" s="362" customFormat="1" ht="15" customHeight="1">
      <c r="A248" s="86"/>
      <c r="B248" s="86"/>
      <c r="C248" s="1129"/>
      <c r="D248" s="936"/>
      <c r="E248" s="1029"/>
      <c r="F248" s="347"/>
      <c r="G248" s="348"/>
      <c r="H248" s="172" t="s">
        <v>408</v>
      </c>
      <c r="I248" s="348"/>
      <c r="J248" s="348"/>
      <c r="K248" s="364"/>
      <c r="L248" s="363"/>
      <c r="M248" s="276"/>
      <c r="N248" s="276"/>
      <c r="O248" s="276"/>
      <c r="P248" s="276"/>
      <c r="Q248" s="290"/>
      <c r="R248" s="276"/>
      <c r="S248" s="233"/>
      <c r="T248" s="233"/>
      <c r="U248" s="345"/>
      <c r="V248" s="233"/>
      <c r="W248" s="233"/>
      <c r="X248" s="233"/>
      <c r="Y248" s="361"/>
      <c r="Z248" s="361"/>
      <c r="AA248" s="322"/>
      <c r="AB248" s="322"/>
      <c r="AC248" s="322"/>
      <c r="AD248" s="322"/>
      <c r="AE248" s="322"/>
      <c r="AF248" s="322"/>
      <c r="AG248" s="322"/>
      <c r="AH248" s="322"/>
      <c r="AI248" s="322"/>
      <c r="AJ248" s="322"/>
      <c r="AK248" s="322"/>
      <c r="AL248" s="322"/>
      <c r="AM248" s="322"/>
      <c r="AN248" s="322"/>
      <c r="AO248" s="322"/>
      <c r="AP248" s="322"/>
      <c r="AQ248" s="322"/>
      <c r="AR248" s="322"/>
      <c r="AS248" s="322"/>
      <c r="AT248" s="322"/>
      <c r="AU248" s="322"/>
      <c r="AV248" s="322"/>
      <c r="AW248" s="322"/>
      <c r="AX248" s="322"/>
      <c r="AY248" s="322"/>
      <c r="AZ248" s="322"/>
      <c r="BA248" s="322"/>
      <c r="BB248" s="322"/>
      <c r="BC248" s="322"/>
      <c r="BD248" s="322"/>
      <c r="BE248" s="322"/>
      <c r="BF248" s="322"/>
      <c r="BG248" s="322"/>
      <c r="BH248" s="322"/>
      <c r="BI248" s="322"/>
      <c r="BJ248" s="322"/>
      <c r="BK248" s="322"/>
      <c r="BL248" s="322"/>
      <c r="BM248" s="322"/>
      <c r="BN248" s="322"/>
      <c r="BO248" s="322"/>
      <c r="BP248" s="322"/>
      <c r="BQ248" s="322"/>
      <c r="BR248" s="322"/>
      <c r="BS248" s="322"/>
      <c r="BT248" s="322"/>
      <c r="BU248" s="322"/>
      <c r="BV248" s="361"/>
      <c r="BW248" s="361"/>
      <c r="BX248" s="361"/>
      <c r="BY248" s="361"/>
      <c r="BZ248" s="361"/>
      <c r="CA248" s="361"/>
      <c r="CB248" s="361"/>
      <c r="CC248" s="361"/>
      <c r="CD248" s="361"/>
      <c r="CE248" s="361"/>
    </row>
    <row r="249" spans="1:83" s="358" customFormat="1" ht="15">
      <c r="Q249" s="365"/>
      <c r="U249" s="359"/>
    </row>
    <row r="250" spans="1:83" s="358" customFormat="1" ht="15">
      <c r="A250" s="33" t="s">
        <v>411</v>
      </c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66"/>
      <c r="R250" s="33"/>
      <c r="S250" s="33"/>
      <c r="T250" s="33"/>
      <c r="U250" s="357"/>
      <c r="V250" s="33"/>
      <c r="W250" s="33"/>
    </row>
    <row r="251" spans="1:83" s="358" customFormat="1" ht="15">
      <c r="F251" s="455"/>
      <c r="G251" s="455"/>
      <c r="H251" s="455"/>
      <c r="I251" s="455"/>
      <c r="J251" s="455"/>
      <c r="K251" s="455"/>
      <c r="L251" s="455"/>
      <c r="Q251" s="365"/>
      <c r="U251" s="359"/>
    </row>
    <row r="252" spans="1:83" s="362" customFormat="1" ht="15" customHeight="1">
      <c r="A252" s="86"/>
      <c r="B252" s="233" t="s">
        <v>410</v>
      </c>
      <c r="C252" s="1130"/>
      <c r="D252" s="346"/>
      <c r="E252" s="570"/>
      <c r="F252" s="1132"/>
      <c r="G252" s="936">
        <v>0</v>
      </c>
      <c r="H252" s="1128"/>
      <c r="I252" s="347"/>
      <c r="J252" s="491" t="s">
        <v>483</v>
      </c>
      <c r="K252" s="172"/>
      <c r="L252" s="363"/>
      <c r="M252" s="290">
        <f>mergeValue(H252)</f>
        <v>0</v>
      </c>
      <c r="N252" s="276"/>
      <c r="O252" s="276"/>
      <c r="P252" s="276"/>
      <c r="Q252" s="276"/>
      <c r="R252" s="290" t="str">
        <f>K252&amp;"("&amp;L252&amp;")"</f>
        <v>()</v>
      </c>
      <c r="S252" s="233"/>
      <c r="T252" s="233"/>
      <c r="U252" s="345"/>
      <c r="V252" s="233"/>
      <c r="W252" s="233"/>
      <c r="X252" s="233"/>
      <c r="Y252" s="361"/>
      <c r="Z252" s="361"/>
      <c r="AA252" s="322"/>
      <c r="AB252" s="322"/>
      <c r="AC252" s="322"/>
      <c r="AD252" s="322"/>
      <c r="AE252" s="322"/>
      <c r="AF252" s="322"/>
      <c r="AG252" s="322"/>
      <c r="AH252" s="322"/>
      <c r="AI252" s="322"/>
      <c r="AJ252" s="322"/>
      <c r="AK252" s="322"/>
      <c r="AL252" s="322"/>
      <c r="AM252" s="322"/>
      <c r="AN252" s="322"/>
      <c r="AO252" s="322"/>
      <c r="AP252" s="322"/>
      <c r="AQ252" s="322"/>
      <c r="AR252" s="322"/>
      <c r="AS252" s="322"/>
      <c r="AT252" s="322"/>
      <c r="AU252" s="322"/>
      <c r="AV252" s="322"/>
      <c r="AW252" s="322"/>
      <c r="AX252" s="322"/>
      <c r="AY252" s="322"/>
      <c r="AZ252" s="322"/>
      <c r="BA252" s="322"/>
      <c r="BB252" s="322"/>
      <c r="BC252" s="322"/>
      <c r="BD252" s="322"/>
      <c r="BE252" s="322"/>
      <c r="BF252" s="322"/>
      <c r="BG252" s="322"/>
      <c r="BH252" s="322"/>
      <c r="BI252" s="322"/>
      <c r="BJ252" s="322"/>
      <c r="BK252" s="322"/>
      <c r="BL252" s="322"/>
      <c r="BM252" s="322"/>
      <c r="BN252" s="322"/>
      <c r="BO252" s="322"/>
      <c r="BP252" s="322"/>
      <c r="BQ252" s="322"/>
      <c r="BR252" s="322"/>
      <c r="BS252" s="322"/>
      <c r="BT252" s="322"/>
      <c r="BU252" s="322"/>
      <c r="BV252" s="361"/>
      <c r="BW252" s="361"/>
      <c r="BX252" s="361"/>
      <c r="BY252" s="361"/>
      <c r="BZ252" s="361"/>
      <c r="CA252" s="361"/>
      <c r="CB252" s="361"/>
      <c r="CC252" s="361"/>
      <c r="CD252" s="361"/>
      <c r="CE252" s="361"/>
    </row>
    <row r="253" spans="1:83" s="362" customFormat="1" ht="15" customHeight="1">
      <c r="A253" s="86"/>
      <c r="B253" s="86"/>
      <c r="C253" s="1130"/>
      <c r="D253" s="346"/>
      <c r="E253" s="570"/>
      <c r="F253" s="1132"/>
      <c r="G253" s="936"/>
      <c r="H253" s="1128"/>
      <c r="I253" s="348"/>
      <c r="J253" s="348"/>
      <c r="K253" s="172" t="s">
        <v>4</v>
      </c>
      <c r="L253" s="363"/>
      <c r="M253" s="276"/>
      <c r="N253" s="276"/>
      <c r="O253" s="276"/>
      <c r="P253" s="276"/>
      <c r="Q253" s="290"/>
      <c r="R253" s="276"/>
      <c r="S253" s="233"/>
      <c r="T253" s="233"/>
      <c r="U253" s="345"/>
      <c r="V253" s="233"/>
      <c r="W253" s="233"/>
      <c r="X253" s="233"/>
      <c r="Y253" s="361"/>
      <c r="Z253" s="361"/>
      <c r="AA253" s="322"/>
      <c r="AB253" s="322"/>
      <c r="AC253" s="322"/>
      <c r="AD253" s="322"/>
      <c r="AE253" s="322"/>
      <c r="AF253" s="322"/>
      <c r="AG253" s="322"/>
      <c r="AH253" s="322"/>
      <c r="AI253" s="322"/>
      <c r="AJ253" s="322"/>
      <c r="AK253" s="322"/>
      <c r="AL253" s="322"/>
      <c r="AM253" s="322"/>
      <c r="AN253" s="322"/>
      <c r="AO253" s="322"/>
      <c r="AP253" s="322"/>
      <c r="AQ253" s="322"/>
      <c r="AR253" s="322"/>
      <c r="AS253" s="322"/>
      <c r="AT253" s="322"/>
      <c r="AU253" s="322"/>
      <c r="AV253" s="322"/>
      <c r="AW253" s="322"/>
      <c r="AX253" s="322"/>
      <c r="AY253" s="322"/>
      <c r="AZ253" s="322"/>
      <c r="BA253" s="322"/>
      <c r="BB253" s="322"/>
      <c r="BC253" s="322"/>
      <c r="BD253" s="322"/>
      <c r="BE253" s="322"/>
      <c r="BF253" s="322"/>
      <c r="BG253" s="322"/>
      <c r="BH253" s="322"/>
      <c r="BI253" s="322"/>
      <c r="BJ253" s="322"/>
      <c r="BK253" s="322"/>
      <c r="BL253" s="322"/>
      <c r="BM253" s="322"/>
      <c r="BN253" s="322"/>
      <c r="BO253" s="322"/>
      <c r="BP253" s="322"/>
      <c r="BQ253" s="322"/>
      <c r="BR253" s="322"/>
      <c r="BS253" s="322"/>
      <c r="BT253" s="322"/>
      <c r="BU253" s="322"/>
      <c r="BV253" s="361"/>
      <c r="BW253" s="361"/>
      <c r="BX253" s="361"/>
      <c r="BY253" s="361"/>
      <c r="BZ253" s="361"/>
      <c r="CA253" s="361"/>
      <c r="CB253" s="361"/>
      <c r="CC253" s="361"/>
      <c r="CD253" s="361"/>
      <c r="CE253" s="361"/>
    </row>
    <row r="254" spans="1:83" s="358" customFormat="1" ht="15">
      <c r="Q254" s="365"/>
      <c r="U254" s="359"/>
    </row>
    <row r="255" spans="1:83" s="358" customFormat="1" ht="15">
      <c r="A255" s="33" t="s">
        <v>412</v>
      </c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66"/>
      <c r="R255" s="33"/>
      <c r="S255" s="33"/>
      <c r="T255" s="33"/>
      <c r="U255" s="357"/>
      <c r="V255" s="33"/>
      <c r="W255" s="33"/>
    </row>
    <row r="256" spans="1:83" s="358" customFormat="1" ht="15">
      <c r="Q256" s="365"/>
      <c r="U256" s="359"/>
    </row>
    <row r="257" spans="1:83" s="362" customFormat="1" ht="15" customHeight="1">
      <c r="A257" s="86"/>
      <c r="B257" s="233" t="s">
        <v>410</v>
      </c>
      <c r="C257" s="495"/>
      <c r="D257" s="358"/>
      <c r="E257" s="571"/>
      <c r="F257" s="358"/>
      <c r="G257" s="358"/>
      <c r="H257" s="358"/>
      <c r="I257" s="304"/>
      <c r="J257" s="235">
        <v>0</v>
      </c>
      <c r="K257" s="494"/>
      <c r="L257" s="344"/>
      <c r="M257" s="290">
        <f>mergeValue(H257)</f>
        <v>0</v>
      </c>
      <c r="N257" s="276"/>
      <c r="O257" s="276"/>
      <c r="P257" s="276"/>
      <c r="Q257" s="276"/>
      <c r="R257" s="290" t="str">
        <f>K257&amp;" ("&amp;L257&amp;")"</f>
        <v xml:space="preserve"> ()</v>
      </c>
      <c r="S257" s="233"/>
      <c r="T257" s="233"/>
      <c r="U257" s="345"/>
      <c r="V257" s="233"/>
      <c r="W257" s="233"/>
      <c r="X257" s="233"/>
      <c r="Y257" s="361"/>
      <c r="Z257" s="361"/>
      <c r="AA257" s="322"/>
      <c r="AB257" s="322"/>
      <c r="AC257" s="322"/>
      <c r="AD257" s="322"/>
      <c r="AE257" s="322"/>
      <c r="AF257" s="322"/>
      <c r="AG257" s="322"/>
      <c r="AH257" s="322"/>
      <c r="AI257" s="322"/>
      <c r="AJ257" s="322"/>
      <c r="AK257" s="322"/>
      <c r="AL257" s="322"/>
      <c r="AM257" s="322"/>
      <c r="AN257" s="322"/>
      <c r="AO257" s="322"/>
      <c r="AP257" s="322"/>
      <c r="AQ257" s="322"/>
      <c r="AR257" s="322"/>
      <c r="AS257" s="322"/>
      <c r="AT257" s="322"/>
      <c r="AU257" s="322"/>
      <c r="AV257" s="322"/>
      <c r="AW257" s="322"/>
      <c r="AX257" s="322"/>
      <c r="AY257" s="322"/>
      <c r="AZ257" s="322"/>
      <c r="BA257" s="322"/>
      <c r="BB257" s="322"/>
      <c r="BC257" s="322"/>
      <c r="BD257" s="322"/>
      <c r="BE257" s="322"/>
      <c r="BF257" s="322"/>
      <c r="BG257" s="322"/>
      <c r="BH257" s="322"/>
      <c r="BI257" s="322"/>
      <c r="BJ257" s="322"/>
      <c r="BK257" s="322"/>
      <c r="BL257" s="322"/>
      <c r="BM257" s="322"/>
      <c r="BN257" s="322"/>
      <c r="BO257" s="322"/>
      <c r="BP257" s="322"/>
      <c r="BQ257" s="322"/>
      <c r="BR257" s="322"/>
      <c r="BS257" s="322"/>
      <c r="BT257" s="322"/>
      <c r="BU257" s="322"/>
      <c r="BV257" s="361"/>
      <c r="BW257" s="361"/>
      <c r="BX257" s="361"/>
      <c r="BY257" s="361"/>
      <c r="BZ257" s="361"/>
      <c r="CA257" s="361"/>
      <c r="CB257" s="361"/>
      <c r="CC257" s="361"/>
      <c r="CD257" s="361"/>
      <c r="CE257" s="361"/>
    </row>
    <row r="259" spans="1:83" ht="11.25"/>
    <row r="260" spans="1:83" s="33" customFormat="1" ht="11.25">
      <c r="A260" s="33" t="s">
        <v>430</v>
      </c>
    </row>
    <row r="261" spans="1:83" ht="11.25"/>
    <row r="262" spans="1:83" s="34" customFormat="1" ht="20.100000000000001" customHeight="1">
      <c r="A262" s="94"/>
      <c r="B262" s="233"/>
      <c r="C262" s="83"/>
      <c r="D262" s="234"/>
      <c r="E262" s="388"/>
      <c r="F262" s="385"/>
      <c r="G262" s="389"/>
      <c r="I262" s="290"/>
      <c r="J262" s="290"/>
    </row>
    <row r="263" spans="1:83" ht="11.25"/>
    <row r="264" spans="1:83" ht="11.25"/>
    <row r="265" spans="1:83" s="33" customFormat="1" ht="11.25">
      <c r="A265" s="33" t="s">
        <v>436</v>
      </c>
    </row>
    <row r="266" spans="1:83" ht="11.25"/>
    <row r="267" spans="1:83" s="34" customFormat="1" ht="20.100000000000001" customHeight="1">
      <c r="A267" s="384"/>
      <c r="B267" s="233"/>
      <c r="C267" s="83"/>
      <c r="D267" s="234"/>
      <c r="E267" s="391"/>
      <c r="F267" s="390" t="s">
        <v>435</v>
      </c>
      <c r="G267" s="390" t="s">
        <v>435</v>
      </c>
      <c r="H267" s="410"/>
      <c r="I267" s="290"/>
      <c r="K267" s="290"/>
      <c r="L267" s="290"/>
    </row>
    <row r="268" spans="1:83" ht="11.25"/>
    <row r="269" spans="1:83" ht="11.25"/>
    <row r="270" spans="1:83" s="33" customFormat="1" ht="11.25">
      <c r="A270" s="33" t="s">
        <v>437</v>
      </c>
    </row>
    <row r="271" spans="1:83" ht="11.25"/>
    <row r="272" spans="1:83" s="34" customFormat="1" ht="20.100000000000001" customHeight="1">
      <c r="A272" s="384"/>
      <c r="B272" s="233"/>
      <c r="C272" s="83"/>
      <c r="D272" s="234"/>
      <c r="E272" s="391"/>
      <c r="F272" s="390" t="s">
        <v>435</v>
      </c>
      <c r="G272" s="510"/>
      <c r="H272" s="390" t="s">
        <v>435</v>
      </c>
      <c r="I272" s="290"/>
      <c r="K272" s="290"/>
      <c r="L272" s="290"/>
    </row>
    <row r="273" spans="1:20" ht="11.25"/>
    <row r="274" spans="1:20" ht="11.25"/>
    <row r="275" spans="1:20" s="33" customFormat="1" ht="11.25">
      <c r="A275" s="33" t="s">
        <v>438</v>
      </c>
    </row>
    <row r="276" spans="1:20" ht="11.25"/>
    <row r="277" spans="1:20" s="34" customFormat="1" ht="20.100000000000001" customHeight="1">
      <c r="A277" s="384"/>
      <c r="B277" s="233"/>
      <c r="C277" s="83"/>
      <c r="D277" s="234"/>
      <c r="E277" s="392">
        <f>E276</f>
        <v>0</v>
      </c>
      <c r="F277" s="390" t="s">
        <v>435</v>
      </c>
      <c r="G277" s="510"/>
      <c r="H277" s="390" t="s">
        <v>435</v>
      </c>
      <c r="I277" s="290"/>
      <c r="K277" s="290"/>
      <c r="L277" s="290"/>
    </row>
    <row r="278" spans="1:20" s="34" customFormat="1" ht="14.25">
      <c r="A278" s="384"/>
      <c r="B278" s="233"/>
      <c r="C278" s="83"/>
      <c r="D278" s="99"/>
      <c r="E278" s="393"/>
      <c r="F278" s="394"/>
      <c r="G278"/>
      <c r="H278" s="394"/>
      <c r="I278" s="290"/>
      <c r="K278" s="290"/>
      <c r="L278" s="290"/>
    </row>
    <row r="280" spans="1:20" s="33" customFormat="1" ht="11.25">
      <c r="A280" s="33" t="s">
        <v>439</v>
      </c>
    </row>
    <row r="281" spans="1:20" ht="11.25"/>
    <row r="282" spans="1:20" s="34" customFormat="1" ht="20.100000000000001" customHeight="1">
      <c r="A282" s="384"/>
      <c r="B282" s="233"/>
      <c r="C282" s="83"/>
      <c r="D282" s="234"/>
      <c r="E282" s="392">
        <f>E281</f>
        <v>0</v>
      </c>
      <c r="F282" s="390" t="s">
        <v>435</v>
      </c>
      <c r="G282" s="395"/>
      <c r="H282" s="390" t="s">
        <v>435</v>
      </c>
      <c r="I282" s="290"/>
      <c r="K282" s="290"/>
      <c r="L282" s="290"/>
    </row>
    <row r="285" spans="1:20" s="33" customFormat="1" ht="17.100000000000001" customHeight="1">
      <c r="A285" s="33" t="s">
        <v>475</v>
      </c>
    </row>
    <row r="287" spans="1:20" s="237" customFormat="1" ht="409.5">
      <c r="A287" s="983">
        <v>1</v>
      </c>
      <c r="B287" s="292"/>
      <c r="C287" s="292"/>
      <c r="D287" s="292"/>
      <c r="F287" s="430" t="str">
        <f>"2." &amp;mergeValue(A287)</f>
        <v>2.1</v>
      </c>
      <c r="G287" s="512" t="s">
        <v>464</v>
      </c>
      <c r="H287" s="414"/>
      <c r="I287" s="265" t="s">
        <v>552</v>
      </c>
      <c r="J287" s="429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</row>
    <row r="288" spans="1:20" s="237" customFormat="1" ht="90">
      <c r="A288" s="983"/>
      <c r="B288" s="292"/>
      <c r="C288" s="292"/>
      <c r="D288" s="292"/>
      <c r="F288" s="430" t="str">
        <f>"3." &amp;mergeValue(A288)</f>
        <v>3.1</v>
      </c>
      <c r="G288" s="512" t="s">
        <v>465</v>
      </c>
      <c r="H288" s="414"/>
      <c r="I288" s="265" t="s">
        <v>550</v>
      </c>
      <c r="J288" s="429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</row>
    <row r="289" spans="1:83" s="237" customFormat="1" ht="45">
      <c r="A289" s="983"/>
      <c r="B289" s="292"/>
      <c r="C289" s="292"/>
      <c r="D289" s="292"/>
      <c r="F289" s="430" t="str">
        <f>"4."&amp;mergeValue(A289)</f>
        <v>4.1</v>
      </c>
      <c r="G289" s="512" t="s">
        <v>466</v>
      </c>
      <c r="H289" s="415" t="s">
        <v>435</v>
      </c>
      <c r="I289" s="265"/>
      <c r="J289" s="429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</row>
    <row r="290" spans="1:83" s="237" customFormat="1" ht="101.25">
      <c r="A290" s="983"/>
      <c r="B290" s="983">
        <v>1</v>
      </c>
      <c r="C290" s="438"/>
      <c r="D290" s="438"/>
      <c r="F290" s="430" t="str">
        <f>"4."&amp;mergeValue(A290) &amp;"."&amp;mergeValue(B290)</f>
        <v>4.1.1</v>
      </c>
      <c r="G290" s="421" t="s">
        <v>554</v>
      </c>
      <c r="H290" s="414" t="str">
        <f>IF(region_name="","",region_name)</f>
        <v>Ульяновская область</v>
      </c>
      <c r="I290" s="265" t="s">
        <v>469</v>
      </c>
      <c r="J290" s="429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</row>
    <row r="291" spans="1:83" s="237" customFormat="1" ht="191.25">
      <c r="A291" s="983"/>
      <c r="B291" s="983"/>
      <c r="C291" s="983">
        <v>1</v>
      </c>
      <c r="D291" s="438"/>
      <c r="F291" s="430" t="str">
        <f>"4."&amp;mergeValue(A291) &amp;"."&amp;mergeValue(B291)&amp;"."&amp;mergeValue(C291)</f>
        <v>4.1.1.1</v>
      </c>
      <c r="G291" s="437" t="s">
        <v>467</v>
      </c>
      <c r="H291" s="414"/>
      <c r="I291" s="265" t="s">
        <v>470</v>
      </c>
      <c r="J291" s="429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</row>
    <row r="292" spans="1:83" s="237" customFormat="1" ht="33.75" customHeight="1">
      <c r="A292" s="983"/>
      <c r="B292" s="983"/>
      <c r="C292" s="983"/>
      <c r="D292" s="438">
        <v>1</v>
      </c>
      <c r="F292" s="430" t="str">
        <f>"4."&amp;mergeValue(A292) &amp;"."&amp;mergeValue(B292)&amp;"."&amp;mergeValue(C292)&amp;"."&amp;mergeValue(D292)</f>
        <v>4.1.1.1.1</v>
      </c>
      <c r="G292" s="515" t="s">
        <v>468</v>
      </c>
      <c r="H292" s="414"/>
      <c r="I292" s="1014" t="s">
        <v>553</v>
      </c>
      <c r="J292" s="429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</row>
    <row r="293" spans="1:83" s="237" customFormat="1" ht="18.75">
      <c r="A293" s="983"/>
      <c r="B293" s="983"/>
      <c r="C293" s="983"/>
      <c r="D293" s="438"/>
      <c r="F293" s="519"/>
      <c r="G293" s="520" t="s">
        <v>4</v>
      </c>
      <c r="H293" s="521"/>
      <c r="I293" s="1014"/>
      <c r="J293" s="429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</row>
    <row r="294" spans="1:83" s="237" customFormat="1" ht="18.75">
      <c r="A294" s="983"/>
      <c r="B294" s="983"/>
      <c r="C294" s="438"/>
      <c r="D294" s="438"/>
      <c r="F294" s="434"/>
      <c r="G294" s="158" t="s">
        <v>408</v>
      </c>
      <c r="H294" s="435"/>
      <c r="I294" s="436"/>
      <c r="J294" s="429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</row>
    <row r="295" spans="1:83" s="237" customFormat="1" ht="18.75">
      <c r="A295" s="983"/>
      <c r="B295" s="292"/>
      <c r="C295" s="292"/>
      <c r="D295" s="292"/>
      <c r="F295" s="434"/>
      <c r="G295" s="172" t="s">
        <v>474</v>
      </c>
      <c r="H295" s="435"/>
      <c r="I295" s="436"/>
      <c r="J295" s="429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</row>
    <row r="296" spans="1:83" s="237" customFormat="1" ht="18.75">
      <c r="A296" s="292"/>
      <c r="B296" s="292"/>
      <c r="C296" s="292"/>
      <c r="D296" s="292"/>
      <c r="F296" s="434"/>
      <c r="G296" s="201" t="s">
        <v>473</v>
      </c>
      <c r="H296" s="435"/>
      <c r="I296" s="436"/>
      <c r="J296" s="429"/>
      <c r="K296" s="292"/>
      <c r="L296" s="292"/>
      <c r="M296" s="292"/>
      <c r="N296" s="292"/>
      <c r="O296" s="292"/>
      <c r="P296" s="292"/>
      <c r="Q296" s="292"/>
      <c r="R296" s="292"/>
      <c r="S296" s="292"/>
      <c r="T296" s="292"/>
    </row>
    <row r="301" spans="1:83" ht="17.100000000000001" customHeight="1">
      <c r="A301" s="740"/>
      <c r="B301" s="740"/>
      <c r="C301" s="740"/>
      <c r="D301" s="740"/>
      <c r="E301" s="740"/>
      <c r="F301" s="740"/>
      <c r="G301" s="740"/>
      <c r="H301" s="740"/>
      <c r="I301" s="740"/>
      <c r="J301" s="740"/>
      <c r="K301" s="740"/>
      <c r="L301" s="740"/>
      <c r="M301" s="740"/>
      <c r="N301" s="740"/>
      <c r="O301" s="740"/>
      <c r="P301" s="740"/>
      <c r="Q301" s="740"/>
      <c r="R301" s="740"/>
      <c r="S301" s="740"/>
      <c r="T301" s="740"/>
      <c r="U301" s="740"/>
      <c r="V301" s="740"/>
      <c r="W301" s="740"/>
      <c r="X301" s="740"/>
      <c r="Y301" s="740"/>
      <c r="Z301" s="740"/>
      <c r="AA301" s="740"/>
      <c r="AB301" s="740"/>
      <c r="AC301" s="740"/>
      <c r="AD301" s="740"/>
      <c r="AE301" s="740"/>
      <c r="AF301" s="740"/>
      <c r="AG301" s="740"/>
      <c r="AH301" s="740"/>
      <c r="AI301" s="740"/>
      <c r="AJ301" s="740"/>
      <c r="AK301" s="740"/>
      <c r="AL301" s="740"/>
      <c r="AM301" s="740"/>
      <c r="AN301" s="740"/>
      <c r="AO301" s="740"/>
      <c r="AP301" s="740"/>
      <c r="AQ301" s="740"/>
      <c r="AR301" s="740"/>
      <c r="AS301" s="740"/>
      <c r="AT301" s="740"/>
      <c r="AU301" s="740"/>
      <c r="AV301" s="740"/>
      <c r="AW301" s="740"/>
      <c r="AX301" s="740"/>
      <c r="AY301" s="740"/>
      <c r="AZ301" s="740"/>
      <c r="BA301" s="740"/>
      <c r="BB301" s="740"/>
      <c r="BC301" s="740"/>
      <c r="BD301" s="740"/>
      <c r="BE301" s="740"/>
      <c r="BF301" s="740"/>
      <c r="BG301" s="740"/>
      <c r="BH301" s="740"/>
      <c r="BI301" s="740"/>
      <c r="BJ301" s="740"/>
      <c r="BK301" s="740"/>
      <c r="BL301" s="740"/>
      <c r="BM301" s="740"/>
      <c r="BN301" s="740"/>
      <c r="BO301" s="740"/>
      <c r="BP301" s="740"/>
      <c r="BQ301" s="740"/>
      <c r="BR301" s="740"/>
      <c r="BS301" s="740"/>
      <c r="BT301" s="740"/>
      <c r="BU301" s="740"/>
      <c r="BV301" s="740"/>
      <c r="BW301" s="740"/>
      <c r="BX301" s="740"/>
      <c r="BY301" s="740"/>
      <c r="BZ301" s="740"/>
      <c r="CA301" s="740"/>
      <c r="CB301" s="740"/>
      <c r="CC301" s="740"/>
      <c r="CD301" s="740"/>
      <c r="CE301" s="740"/>
    </row>
    <row r="302" spans="1:83" ht="17.100000000000001" customHeight="1">
      <c r="A302" s="821"/>
      <c r="B302" s="821"/>
      <c r="C302" s="821"/>
      <c r="D302" s="821"/>
      <c r="E302" s="821"/>
      <c r="F302" s="821"/>
      <c r="G302" s="821"/>
      <c r="H302" s="821"/>
      <c r="I302" s="821"/>
      <c r="J302" s="821"/>
      <c r="K302" s="821"/>
      <c r="L302" s="821"/>
      <c r="M302" s="821"/>
      <c r="N302" s="821"/>
      <c r="O302" s="821"/>
      <c r="P302" s="821"/>
      <c r="Q302" s="821"/>
      <c r="R302" s="821"/>
      <c r="S302" s="821"/>
      <c r="T302" s="821"/>
      <c r="U302" s="821"/>
      <c r="V302" s="821"/>
      <c r="W302" s="821"/>
      <c r="X302" s="821"/>
      <c r="Y302" s="821"/>
      <c r="Z302" s="821"/>
      <c r="AA302" s="821"/>
      <c r="AB302" s="821"/>
      <c r="AC302" s="821"/>
      <c r="AD302" s="821"/>
      <c r="AE302" s="821"/>
      <c r="AF302" s="821"/>
      <c r="AG302" s="821"/>
      <c r="AH302" s="821"/>
      <c r="AI302" s="821"/>
      <c r="AJ302" s="821"/>
      <c r="AK302" s="821"/>
      <c r="AL302" s="821"/>
      <c r="AM302" s="821"/>
      <c r="AN302" s="821"/>
      <c r="AO302" s="821"/>
      <c r="AP302" s="821"/>
      <c r="AQ302" s="821"/>
      <c r="AR302" s="821"/>
      <c r="AS302" s="821"/>
      <c r="AT302" s="821"/>
      <c r="AU302" s="821"/>
      <c r="AV302" s="821"/>
      <c r="AW302" s="821"/>
      <c r="AX302" s="821"/>
      <c r="AY302" s="821"/>
      <c r="AZ302" s="821"/>
      <c r="BA302" s="821"/>
      <c r="BB302" s="821"/>
      <c r="BC302" s="821"/>
      <c r="BD302" s="821"/>
      <c r="BE302" s="821"/>
      <c r="BF302" s="821"/>
      <c r="BG302" s="821"/>
      <c r="BH302" s="821"/>
      <c r="BI302" s="821"/>
      <c r="BJ302" s="821"/>
      <c r="BK302" s="821"/>
      <c r="BL302" s="821"/>
      <c r="BM302" s="821"/>
      <c r="BN302" s="821"/>
      <c r="BO302" s="821"/>
      <c r="BP302" s="821"/>
      <c r="BQ302" s="821"/>
      <c r="BR302" s="821"/>
      <c r="BS302" s="821"/>
      <c r="BT302" s="821"/>
      <c r="BU302" s="821"/>
      <c r="BV302" s="821"/>
      <c r="BW302" s="821"/>
      <c r="BX302" s="821"/>
      <c r="BY302" s="821"/>
      <c r="BZ302" s="821"/>
      <c r="CA302" s="821"/>
      <c r="CB302" s="821"/>
      <c r="CC302" s="821"/>
      <c r="CD302" s="821"/>
      <c r="CE302" s="821"/>
    </row>
    <row r="303" spans="1:83" ht="17.100000000000001" customHeight="1">
      <c r="A303" s="822" t="s">
        <v>605</v>
      </c>
      <c r="B303" s="822"/>
      <c r="C303" s="822"/>
      <c r="D303" s="822"/>
      <c r="E303" s="822"/>
      <c r="F303" s="822"/>
      <c r="G303" s="822"/>
      <c r="H303" s="822"/>
      <c r="I303" s="822"/>
      <c r="J303" s="822"/>
      <c r="K303" s="822"/>
      <c r="L303" s="822"/>
      <c r="M303" s="822"/>
      <c r="N303" s="822"/>
      <c r="O303" s="822"/>
      <c r="P303" s="822"/>
      <c r="Q303" s="822"/>
      <c r="R303" s="822"/>
      <c r="S303" s="822"/>
      <c r="T303" s="822"/>
      <c r="U303" s="822"/>
      <c r="V303" s="822"/>
      <c r="W303" s="822"/>
      <c r="X303" s="822"/>
      <c r="Y303" s="822"/>
      <c r="Z303" s="822"/>
      <c r="AA303" s="822"/>
      <c r="AB303" s="822"/>
      <c r="AC303" s="822"/>
      <c r="AD303" s="822"/>
      <c r="AE303" s="822"/>
      <c r="AF303" s="822"/>
      <c r="AG303" s="822"/>
      <c r="AH303" s="822"/>
      <c r="AI303" s="822"/>
      <c r="AJ303" s="822"/>
      <c r="AK303" s="822"/>
      <c r="AL303" s="822"/>
      <c r="AM303" s="822"/>
      <c r="AN303" s="822"/>
      <c r="AO303" s="822"/>
      <c r="AP303" s="822"/>
      <c r="AQ303" s="822"/>
      <c r="AR303" s="822"/>
      <c r="AS303" s="822"/>
      <c r="AT303" s="822"/>
      <c r="AU303" s="822"/>
      <c r="AV303" s="822"/>
      <c r="AW303" s="822"/>
      <c r="AX303" s="822"/>
      <c r="AY303" s="822"/>
      <c r="AZ303" s="822"/>
      <c r="BA303" s="822"/>
      <c r="BB303" s="822"/>
      <c r="BC303" s="822"/>
      <c r="BD303" s="822"/>
      <c r="BE303" s="822"/>
      <c r="BF303" s="822"/>
      <c r="BG303" s="822"/>
      <c r="BH303" s="822"/>
      <c r="BI303" s="822"/>
      <c r="BJ303" s="822"/>
      <c r="BK303" s="822"/>
      <c r="BL303" s="822"/>
      <c r="BM303" s="822"/>
      <c r="BN303" s="822"/>
      <c r="BO303" s="822"/>
      <c r="BP303" s="822"/>
      <c r="BQ303" s="822"/>
      <c r="BR303" s="822"/>
      <c r="BS303" s="822"/>
      <c r="BT303" s="822"/>
      <c r="BU303" s="822"/>
      <c r="BV303" s="822"/>
      <c r="BW303" s="822"/>
      <c r="BX303" s="822"/>
      <c r="BY303" s="822"/>
      <c r="BZ303" s="822"/>
      <c r="CA303" s="822"/>
      <c r="CB303" s="822"/>
      <c r="CC303" s="822"/>
      <c r="CD303" s="822"/>
      <c r="CE303" s="822"/>
    </row>
    <row r="304" spans="1:83" ht="17.100000000000001" customHeight="1">
      <c r="A304" s="821"/>
      <c r="B304" s="821"/>
      <c r="C304" s="821"/>
      <c r="D304" s="821"/>
      <c r="E304" s="821"/>
      <c r="F304" s="821"/>
      <c r="G304" s="821"/>
      <c r="H304" s="821"/>
      <c r="I304" s="821"/>
      <c r="J304" s="821"/>
      <c r="K304" s="821"/>
      <c r="L304" s="821"/>
      <c r="M304" s="821"/>
      <c r="N304" s="821"/>
      <c r="O304" s="821"/>
      <c r="P304" s="821"/>
      <c r="Q304" s="821"/>
      <c r="R304" s="821"/>
      <c r="S304" s="821"/>
      <c r="T304" s="821"/>
      <c r="U304" s="821"/>
      <c r="V304" s="821"/>
      <c r="W304" s="821"/>
      <c r="X304" s="821"/>
      <c r="Y304" s="821"/>
      <c r="Z304" s="821"/>
      <c r="AA304" s="821"/>
      <c r="AB304" s="821"/>
      <c r="AC304" s="821"/>
      <c r="AD304" s="821"/>
      <c r="AE304" s="821"/>
      <c r="AF304" s="821"/>
      <c r="AG304" s="821"/>
      <c r="AH304" s="821"/>
      <c r="AI304" s="821"/>
      <c r="AJ304" s="821"/>
      <c r="AK304" s="821"/>
      <c r="AL304" s="821"/>
      <c r="AM304" s="821"/>
      <c r="AN304" s="821"/>
      <c r="AO304" s="821"/>
      <c r="AP304" s="821"/>
      <c r="AQ304" s="821"/>
      <c r="AR304" s="821"/>
      <c r="AS304" s="821"/>
      <c r="AT304" s="821"/>
      <c r="AU304" s="821"/>
      <c r="AV304" s="821"/>
      <c r="AW304" s="821"/>
      <c r="AX304" s="821"/>
      <c r="AY304" s="821"/>
      <c r="AZ304" s="821"/>
      <c r="BA304" s="821"/>
      <c r="BB304" s="821"/>
      <c r="BC304" s="821"/>
      <c r="BD304" s="821"/>
      <c r="BE304" s="821"/>
      <c r="BF304" s="821"/>
      <c r="BG304" s="821"/>
      <c r="BH304" s="821"/>
      <c r="BI304" s="821"/>
      <c r="BJ304" s="821"/>
      <c r="BK304" s="821"/>
      <c r="BL304" s="821"/>
      <c r="BM304" s="821"/>
      <c r="BN304" s="821"/>
      <c r="BO304" s="821"/>
      <c r="BP304" s="821"/>
      <c r="BQ304" s="821"/>
      <c r="BR304" s="821"/>
      <c r="BS304" s="821"/>
      <c r="BT304" s="821"/>
      <c r="BU304" s="821"/>
      <c r="BV304" s="821"/>
      <c r="BW304" s="821"/>
      <c r="BX304" s="821"/>
      <c r="BY304" s="821"/>
      <c r="BZ304" s="821"/>
      <c r="CA304" s="821"/>
      <c r="CB304" s="821"/>
      <c r="CC304" s="821"/>
      <c r="CD304" s="821"/>
      <c r="CE304" s="821"/>
    </row>
    <row r="305" spans="1:83" ht="17.100000000000001" customHeight="1">
      <c r="A305" s="825"/>
      <c r="B305" s="828"/>
      <c r="C305" s="824"/>
      <c r="D305" s="829"/>
      <c r="E305" s="832"/>
      <c r="F305" s="854"/>
      <c r="G305" s="849"/>
      <c r="H305" s="833"/>
      <c r="I305" s="830"/>
      <c r="J305" s="830"/>
      <c r="K305" s="823"/>
      <c r="L305" s="823"/>
      <c r="M305" s="823"/>
      <c r="N305" s="823"/>
      <c r="O305" s="823"/>
      <c r="P305" s="823"/>
      <c r="Q305" s="823"/>
      <c r="R305" s="823"/>
      <c r="S305" s="823"/>
      <c r="T305" s="823"/>
      <c r="U305" s="823"/>
      <c r="V305" s="823"/>
      <c r="W305" s="823"/>
      <c r="X305" s="823"/>
      <c r="Y305" s="823"/>
      <c r="Z305" s="823"/>
      <c r="AA305" s="823"/>
      <c r="AB305" s="823"/>
      <c r="AC305" s="823"/>
      <c r="AD305" s="823"/>
      <c r="AE305" s="823"/>
      <c r="AF305" s="823"/>
      <c r="AG305" s="823"/>
      <c r="AH305" s="823"/>
      <c r="AI305" s="823"/>
      <c r="AJ305" s="823"/>
      <c r="AK305" s="823"/>
      <c r="AL305" s="823"/>
      <c r="AM305" s="823"/>
      <c r="AN305" s="823"/>
      <c r="AO305" s="823"/>
      <c r="AP305" s="823"/>
      <c r="AQ305" s="823"/>
      <c r="AR305" s="823"/>
      <c r="AS305" s="823"/>
      <c r="AT305" s="823"/>
      <c r="AU305" s="823"/>
      <c r="AV305" s="823"/>
      <c r="AW305" s="823"/>
      <c r="AX305" s="823"/>
      <c r="AY305" s="823"/>
      <c r="AZ305" s="823"/>
      <c r="BA305" s="823"/>
      <c r="BB305" s="823"/>
      <c r="BC305" s="823"/>
      <c r="BD305" s="823"/>
      <c r="BE305" s="823"/>
      <c r="BF305" s="823"/>
      <c r="BG305" s="823"/>
      <c r="BH305" s="823"/>
      <c r="BI305" s="823"/>
      <c r="BJ305" s="823"/>
      <c r="BK305" s="823"/>
      <c r="BL305" s="823"/>
      <c r="BM305" s="823"/>
      <c r="BN305" s="823"/>
      <c r="BO305" s="823"/>
      <c r="BP305" s="823"/>
      <c r="BQ305" s="823"/>
      <c r="BR305" s="823"/>
      <c r="BS305" s="823"/>
      <c r="BT305" s="823"/>
      <c r="BU305" s="823"/>
      <c r="BV305" s="823"/>
      <c r="BW305" s="823"/>
      <c r="BX305" s="823"/>
      <c r="BY305" s="823"/>
      <c r="BZ305" s="823"/>
      <c r="CA305" s="823"/>
      <c r="CB305" s="823"/>
      <c r="CC305" s="823"/>
      <c r="CD305" s="823"/>
      <c r="CE305" s="823"/>
    </row>
    <row r="306" spans="1:83" ht="17.100000000000001" customHeight="1">
      <c r="A306" s="821"/>
      <c r="B306" s="821"/>
      <c r="C306" s="821"/>
      <c r="D306" s="821"/>
      <c r="E306" s="821"/>
      <c r="F306" s="821"/>
      <c r="G306" s="821"/>
      <c r="H306" s="821"/>
      <c r="I306" s="821"/>
      <c r="J306" s="821"/>
      <c r="K306" s="821"/>
      <c r="L306" s="821"/>
      <c r="M306" s="821"/>
      <c r="N306" s="821"/>
      <c r="O306" s="821"/>
      <c r="P306" s="821"/>
      <c r="Q306" s="821"/>
      <c r="R306" s="821"/>
      <c r="S306" s="821"/>
      <c r="T306" s="821"/>
      <c r="U306" s="821"/>
      <c r="V306" s="821"/>
      <c r="W306" s="821"/>
      <c r="X306" s="821"/>
      <c r="Y306" s="821"/>
      <c r="Z306" s="821"/>
      <c r="AA306" s="821"/>
      <c r="AB306" s="821"/>
      <c r="AC306" s="821"/>
      <c r="AD306" s="821"/>
      <c r="AE306" s="821"/>
      <c r="AF306" s="821"/>
      <c r="AG306" s="821"/>
      <c r="AH306" s="821"/>
      <c r="AI306" s="821"/>
      <c r="AJ306" s="821"/>
      <c r="AK306" s="821"/>
      <c r="AL306" s="821"/>
      <c r="AM306" s="821"/>
      <c r="AN306" s="821"/>
      <c r="AO306" s="821"/>
      <c r="AP306" s="821"/>
      <c r="AQ306" s="821"/>
      <c r="AR306" s="821"/>
      <c r="AS306" s="821"/>
      <c r="AT306" s="821"/>
      <c r="AU306" s="821"/>
      <c r="AV306" s="821"/>
      <c r="AW306" s="821"/>
      <c r="AX306" s="821"/>
      <c r="AY306" s="821"/>
      <c r="AZ306" s="821"/>
      <c r="BA306" s="821"/>
      <c r="BB306" s="821"/>
      <c r="BC306" s="821"/>
      <c r="BD306" s="821"/>
      <c r="BE306" s="821"/>
      <c r="BF306" s="821"/>
      <c r="BG306" s="821"/>
      <c r="BH306" s="821"/>
      <c r="BI306" s="821"/>
      <c r="BJ306" s="821"/>
      <c r="BK306" s="821"/>
      <c r="BL306" s="821"/>
      <c r="BM306" s="821"/>
      <c r="BN306" s="821"/>
      <c r="BO306" s="821"/>
      <c r="BP306" s="821"/>
      <c r="BQ306" s="821"/>
      <c r="BR306" s="821"/>
      <c r="BS306" s="821"/>
      <c r="BT306" s="821"/>
      <c r="BU306" s="821"/>
      <c r="BV306" s="821"/>
      <c r="BW306" s="821"/>
      <c r="BX306" s="821"/>
      <c r="BY306" s="821"/>
      <c r="BZ306" s="821"/>
      <c r="CA306" s="821"/>
      <c r="CB306" s="821"/>
      <c r="CC306" s="821"/>
      <c r="CD306" s="821"/>
      <c r="CE306" s="821"/>
    </row>
    <row r="307" spans="1:83" ht="17.100000000000001" customHeight="1">
      <c r="A307" s="821"/>
      <c r="B307" s="821"/>
      <c r="C307" s="821"/>
      <c r="D307" s="821"/>
      <c r="E307" s="821"/>
      <c r="F307" s="821"/>
      <c r="G307" s="821"/>
      <c r="H307" s="821"/>
      <c r="I307" s="821"/>
      <c r="J307" s="821"/>
      <c r="K307" s="821"/>
      <c r="L307" s="821"/>
      <c r="M307" s="821"/>
      <c r="N307" s="821"/>
      <c r="O307" s="821"/>
      <c r="P307" s="821"/>
      <c r="Q307" s="821"/>
      <c r="R307" s="821"/>
      <c r="S307" s="821"/>
      <c r="T307" s="821"/>
      <c r="U307" s="821"/>
      <c r="V307" s="821"/>
      <c r="W307" s="821"/>
      <c r="X307" s="821"/>
      <c r="Y307" s="821"/>
      <c r="Z307" s="821"/>
      <c r="AA307" s="821"/>
      <c r="AB307" s="821"/>
      <c r="AC307" s="821"/>
      <c r="AD307" s="821"/>
      <c r="AE307" s="821"/>
      <c r="AF307" s="821"/>
      <c r="AG307" s="821"/>
      <c r="AH307" s="821"/>
      <c r="AI307" s="821"/>
      <c r="AJ307" s="821"/>
      <c r="AK307" s="821"/>
      <c r="AL307" s="821"/>
      <c r="AM307" s="821"/>
      <c r="AN307" s="821"/>
      <c r="AO307" s="821"/>
      <c r="AP307" s="821"/>
      <c r="AQ307" s="821"/>
      <c r="AR307" s="821"/>
      <c r="AS307" s="821"/>
      <c r="AT307" s="821"/>
      <c r="AU307" s="821"/>
      <c r="AV307" s="821"/>
      <c r="AW307" s="821"/>
      <c r="AX307" s="821"/>
      <c r="AY307" s="821"/>
      <c r="AZ307" s="821"/>
      <c r="BA307" s="821"/>
      <c r="BB307" s="821"/>
      <c r="BC307" s="821"/>
      <c r="BD307" s="821"/>
      <c r="BE307" s="821"/>
      <c r="BF307" s="821"/>
      <c r="BG307" s="821"/>
      <c r="BH307" s="821"/>
      <c r="BI307" s="821"/>
      <c r="BJ307" s="821"/>
      <c r="BK307" s="821"/>
      <c r="BL307" s="821"/>
      <c r="BM307" s="821"/>
      <c r="BN307" s="821"/>
      <c r="BO307" s="821"/>
      <c r="BP307" s="821"/>
      <c r="BQ307" s="821"/>
      <c r="BR307" s="821"/>
      <c r="BS307" s="821"/>
      <c r="BT307" s="821"/>
      <c r="BU307" s="821"/>
      <c r="BV307" s="821"/>
      <c r="BW307" s="821"/>
      <c r="BX307" s="821"/>
      <c r="BY307" s="821"/>
      <c r="BZ307" s="821"/>
      <c r="CA307" s="821"/>
      <c r="CB307" s="821"/>
      <c r="CC307" s="821"/>
      <c r="CD307" s="821"/>
      <c r="CE307" s="821"/>
    </row>
    <row r="308" spans="1:83" ht="17.100000000000001" customHeight="1">
      <c r="A308" s="822" t="s">
        <v>606</v>
      </c>
      <c r="B308" s="822"/>
      <c r="C308" s="822"/>
      <c r="D308" s="822"/>
      <c r="E308" s="822"/>
      <c r="F308" s="822"/>
      <c r="G308" s="822"/>
      <c r="H308" s="822"/>
      <c r="I308" s="822"/>
      <c r="J308" s="822"/>
      <c r="K308" s="822"/>
      <c r="L308" s="822"/>
      <c r="M308" s="822"/>
      <c r="N308" s="822"/>
      <c r="O308" s="822"/>
      <c r="P308" s="822"/>
      <c r="Q308" s="822"/>
      <c r="R308" s="822"/>
      <c r="S308" s="822"/>
      <c r="T308" s="822"/>
      <c r="U308" s="822"/>
      <c r="V308" s="822"/>
      <c r="W308" s="822"/>
      <c r="X308" s="822"/>
      <c r="Y308" s="822"/>
      <c r="Z308" s="822"/>
      <c r="AA308" s="822"/>
      <c r="AB308" s="822"/>
      <c r="AC308" s="822"/>
      <c r="AD308" s="822"/>
      <c r="AE308" s="822"/>
      <c r="AF308" s="822"/>
      <c r="AG308" s="822"/>
      <c r="AH308" s="822"/>
      <c r="AI308" s="822"/>
      <c r="AJ308" s="822"/>
      <c r="AK308" s="822"/>
      <c r="AL308" s="822"/>
      <c r="AM308" s="822"/>
      <c r="AN308" s="822"/>
      <c r="AO308" s="822"/>
      <c r="AP308" s="822"/>
      <c r="AQ308" s="822"/>
      <c r="AR308" s="822"/>
      <c r="AS308" s="822"/>
      <c r="AT308" s="822"/>
      <c r="AU308" s="822"/>
      <c r="AV308" s="822"/>
      <c r="AW308" s="822"/>
      <c r="AX308" s="822"/>
      <c r="AY308" s="822"/>
      <c r="AZ308" s="822"/>
      <c r="BA308" s="822"/>
      <c r="BB308" s="822"/>
      <c r="BC308" s="822"/>
      <c r="BD308" s="822"/>
      <c r="BE308" s="822"/>
      <c r="BF308" s="822"/>
      <c r="BG308" s="822"/>
      <c r="BH308" s="822"/>
      <c r="BI308" s="822"/>
      <c r="BJ308" s="822"/>
      <c r="BK308" s="822"/>
      <c r="BL308" s="822"/>
      <c r="BM308" s="822"/>
      <c r="BN308" s="822"/>
      <c r="BO308" s="822"/>
      <c r="BP308" s="822"/>
      <c r="BQ308" s="822"/>
      <c r="BR308" s="822"/>
      <c r="BS308" s="822"/>
      <c r="BT308" s="822"/>
      <c r="BU308" s="822"/>
      <c r="BV308" s="822"/>
      <c r="BW308" s="822"/>
      <c r="BX308" s="822"/>
      <c r="BY308" s="822"/>
      <c r="BZ308" s="822"/>
      <c r="CA308" s="822"/>
      <c r="CB308" s="822"/>
      <c r="CC308" s="822"/>
      <c r="CD308" s="822"/>
      <c r="CE308" s="822"/>
    </row>
    <row r="309" spans="1:83" ht="17.100000000000001" customHeight="1">
      <c r="A309" s="821"/>
      <c r="B309" s="821"/>
      <c r="C309" s="821"/>
      <c r="D309" s="821"/>
      <c r="E309" s="821"/>
      <c r="F309" s="821"/>
      <c r="G309" s="821"/>
      <c r="H309" s="821"/>
      <c r="I309" s="821"/>
      <c r="J309" s="821"/>
      <c r="K309" s="821"/>
      <c r="L309" s="821"/>
      <c r="M309" s="821"/>
      <c r="N309" s="821"/>
      <c r="O309" s="821"/>
      <c r="P309" s="821"/>
      <c r="Q309" s="821"/>
      <c r="R309" s="821"/>
      <c r="S309" s="821"/>
      <c r="T309" s="821"/>
      <c r="U309" s="821"/>
      <c r="V309" s="821"/>
      <c r="W309" s="821"/>
      <c r="X309" s="821"/>
      <c r="Y309" s="821"/>
      <c r="Z309" s="821"/>
      <c r="AA309" s="821"/>
      <c r="AB309" s="821"/>
      <c r="AC309" s="821"/>
      <c r="AD309" s="821"/>
      <c r="AE309" s="821"/>
      <c r="AF309" s="821"/>
      <c r="AG309" s="821"/>
      <c r="AH309" s="821"/>
      <c r="AI309" s="821"/>
      <c r="AJ309" s="821"/>
      <c r="AK309" s="821"/>
      <c r="AL309" s="821"/>
      <c r="AM309" s="821"/>
      <c r="AN309" s="821"/>
      <c r="AO309" s="821"/>
      <c r="AP309" s="821"/>
      <c r="AQ309" s="821"/>
      <c r="AR309" s="821"/>
      <c r="AS309" s="821"/>
      <c r="AT309" s="821"/>
      <c r="AU309" s="821"/>
      <c r="AV309" s="821"/>
      <c r="AW309" s="821"/>
      <c r="AX309" s="821"/>
      <c r="AY309" s="821"/>
      <c r="AZ309" s="821"/>
      <c r="BA309" s="821"/>
      <c r="BB309" s="821"/>
      <c r="BC309" s="821"/>
      <c r="BD309" s="821"/>
      <c r="BE309" s="821"/>
      <c r="BF309" s="821"/>
      <c r="BG309" s="821"/>
      <c r="BH309" s="821"/>
      <c r="BI309" s="821"/>
      <c r="BJ309" s="821"/>
      <c r="BK309" s="821"/>
      <c r="BL309" s="821"/>
      <c r="BM309" s="821"/>
      <c r="BN309" s="821"/>
      <c r="BO309" s="821"/>
      <c r="BP309" s="821"/>
      <c r="BQ309" s="821"/>
      <c r="BR309" s="821"/>
      <c r="BS309" s="821"/>
      <c r="BT309" s="821"/>
      <c r="BU309" s="821"/>
      <c r="BV309" s="821"/>
      <c r="BW309" s="821"/>
      <c r="BX309" s="821"/>
      <c r="BY309" s="821"/>
      <c r="BZ309" s="821"/>
      <c r="CA309" s="821"/>
      <c r="CB309" s="821"/>
      <c r="CC309" s="821"/>
      <c r="CD309" s="821"/>
      <c r="CE309" s="821"/>
    </row>
    <row r="310" spans="1:83" ht="17.100000000000001" customHeight="1">
      <c r="A310" s="831"/>
      <c r="B310" s="828"/>
      <c r="C310" s="824"/>
      <c r="D310" s="1009"/>
      <c r="E310" s="1010"/>
      <c r="F310" s="1011"/>
      <c r="G310" s="834"/>
      <c r="H310" s="863"/>
      <c r="I310" s="855"/>
      <c r="J310" s="854"/>
      <c r="K310" s="834" t="s">
        <v>435</v>
      </c>
      <c r="L310" s="1014" t="s">
        <v>599</v>
      </c>
      <c r="M310" s="839"/>
      <c r="N310" s="830"/>
      <c r="O310" s="830"/>
      <c r="P310" s="823"/>
      <c r="Q310" s="823"/>
      <c r="R310" s="823"/>
      <c r="S310" s="823"/>
      <c r="T310" s="823"/>
      <c r="U310" s="823"/>
      <c r="V310" s="823"/>
      <c r="W310" s="823"/>
      <c r="X310" s="823"/>
      <c r="Y310" s="823"/>
      <c r="Z310" s="823"/>
      <c r="AA310" s="823"/>
      <c r="AB310" s="823"/>
      <c r="AC310" s="823"/>
      <c r="AD310" s="823"/>
      <c r="AE310" s="823"/>
      <c r="AF310" s="823"/>
      <c r="AG310" s="823"/>
      <c r="AH310" s="823"/>
      <c r="AI310" s="823"/>
      <c r="AJ310" s="823"/>
      <c r="AK310" s="823"/>
      <c r="AL310" s="823"/>
      <c r="AM310" s="823"/>
      <c r="AN310" s="823"/>
      <c r="AO310" s="823"/>
      <c r="AP310" s="823"/>
      <c r="AQ310" s="823"/>
      <c r="AR310" s="823"/>
      <c r="AS310" s="823"/>
      <c r="AT310" s="823"/>
      <c r="AU310" s="823"/>
      <c r="AV310" s="823"/>
      <c r="AW310" s="823"/>
      <c r="AX310" s="823"/>
      <c r="AY310" s="823"/>
      <c r="AZ310" s="823"/>
      <c r="BA310" s="823"/>
      <c r="BB310" s="823"/>
      <c r="BC310" s="823"/>
      <c r="BD310" s="823"/>
      <c r="BE310" s="823"/>
      <c r="BF310" s="823"/>
      <c r="BG310" s="823"/>
      <c r="BH310" s="823"/>
      <c r="BI310" s="823"/>
      <c r="BJ310" s="823"/>
      <c r="BK310" s="823"/>
      <c r="BL310" s="823"/>
      <c r="BM310" s="823"/>
      <c r="BN310" s="823"/>
      <c r="BO310" s="823"/>
      <c r="BP310" s="823"/>
      <c r="BQ310" s="823"/>
      <c r="BR310" s="823"/>
      <c r="BS310" s="823"/>
      <c r="BT310" s="823"/>
      <c r="BU310" s="823"/>
      <c r="BV310" s="823"/>
      <c r="BW310" s="823"/>
      <c r="BX310" s="823"/>
      <c r="BY310" s="823"/>
      <c r="BZ310" s="823"/>
      <c r="CA310" s="823"/>
      <c r="CB310" s="823"/>
      <c r="CC310" s="823"/>
      <c r="CD310" s="823"/>
      <c r="CE310" s="823"/>
    </row>
    <row r="311" spans="1:83" ht="17.100000000000001" customHeight="1">
      <c r="A311" s="831"/>
      <c r="B311" s="828"/>
      <c r="C311" s="824"/>
      <c r="D311" s="1009"/>
      <c r="E311" s="1010"/>
      <c r="F311" s="1011"/>
      <c r="G311" s="826"/>
      <c r="H311" s="838" t="s">
        <v>259</v>
      </c>
      <c r="I311" s="836"/>
      <c r="J311" s="836"/>
      <c r="K311" s="835"/>
      <c r="L311" s="1014"/>
      <c r="M311" s="839"/>
      <c r="N311" s="830"/>
      <c r="O311" s="830"/>
      <c r="P311" s="823"/>
      <c r="Q311" s="823"/>
      <c r="R311" s="823"/>
      <c r="S311" s="823"/>
      <c r="T311" s="823"/>
      <c r="U311" s="823"/>
      <c r="V311" s="823"/>
      <c r="W311" s="823"/>
      <c r="X311" s="823"/>
      <c r="Y311" s="823"/>
      <c r="Z311" s="823"/>
      <c r="AA311" s="823"/>
      <c r="AB311" s="823"/>
      <c r="AC311" s="823"/>
      <c r="AD311" s="823"/>
      <c r="AE311" s="823"/>
      <c r="AF311" s="823"/>
      <c r="AG311" s="823"/>
      <c r="AH311" s="823"/>
      <c r="AI311" s="823"/>
      <c r="AJ311" s="823"/>
      <c r="AK311" s="823"/>
      <c r="AL311" s="823"/>
      <c r="AM311" s="823"/>
      <c r="AN311" s="823"/>
      <c r="AO311" s="823"/>
      <c r="AP311" s="823"/>
      <c r="AQ311" s="823"/>
      <c r="AR311" s="823"/>
      <c r="AS311" s="823"/>
      <c r="AT311" s="823"/>
      <c r="AU311" s="823"/>
      <c r="AV311" s="823"/>
      <c r="AW311" s="823"/>
      <c r="AX311" s="823"/>
      <c r="AY311" s="823"/>
      <c r="AZ311" s="823"/>
      <c r="BA311" s="823"/>
      <c r="BB311" s="823"/>
      <c r="BC311" s="823"/>
      <c r="BD311" s="823"/>
      <c r="BE311" s="823"/>
      <c r="BF311" s="823"/>
      <c r="BG311" s="823"/>
      <c r="BH311" s="823"/>
      <c r="BI311" s="823"/>
      <c r="BJ311" s="823"/>
      <c r="BK311" s="823"/>
      <c r="BL311" s="823"/>
      <c r="BM311" s="823"/>
      <c r="BN311" s="823"/>
      <c r="BO311" s="823"/>
      <c r="BP311" s="823"/>
      <c r="BQ311" s="823"/>
      <c r="BR311" s="823"/>
      <c r="BS311" s="823"/>
      <c r="BT311" s="823"/>
      <c r="BU311" s="823"/>
      <c r="BV311" s="823"/>
      <c r="BW311" s="823"/>
      <c r="BX311" s="823"/>
      <c r="BY311" s="823"/>
      <c r="BZ311" s="823"/>
      <c r="CA311" s="823"/>
      <c r="CB311" s="823"/>
      <c r="CC311" s="823"/>
      <c r="CD311" s="823"/>
      <c r="CE311" s="823"/>
    </row>
    <row r="312" spans="1:83" ht="17.100000000000001" customHeight="1">
      <c r="A312" s="821"/>
      <c r="B312" s="821"/>
      <c r="C312" s="821"/>
      <c r="D312" s="821"/>
      <c r="E312" s="821"/>
      <c r="F312" s="821"/>
      <c r="G312" s="821"/>
      <c r="H312" s="821"/>
      <c r="I312" s="821"/>
      <c r="J312" s="821"/>
      <c r="K312" s="821"/>
      <c r="L312" s="821"/>
      <c r="M312" s="821"/>
      <c r="N312" s="821"/>
      <c r="O312" s="821"/>
      <c r="P312" s="821"/>
      <c r="Q312" s="821"/>
      <c r="R312" s="821"/>
      <c r="S312" s="821"/>
      <c r="T312" s="821"/>
      <c r="U312" s="821"/>
      <c r="V312" s="821"/>
      <c r="W312" s="821"/>
      <c r="X312" s="821"/>
      <c r="Y312" s="821"/>
      <c r="Z312" s="821"/>
      <c r="AA312" s="821"/>
      <c r="AB312" s="821"/>
      <c r="AC312" s="821"/>
      <c r="AD312" s="821"/>
      <c r="AE312" s="821"/>
      <c r="AF312" s="821"/>
      <c r="AG312" s="821"/>
      <c r="AH312" s="821"/>
      <c r="AI312" s="821"/>
      <c r="AJ312" s="821"/>
      <c r="AK312" s="821"/>
      <c r="AL312" s="821"/>
      <c r="AM312" s="821"/>
      <c r="AN312" s="821"/>
      <c r="AO312" s="821"/>
      <c r="AP312" s="821"/>
      <c r="AQ312" s="821"/>
      <c r="AR312" s="821"/>
      <c r="AS312" s="821"/>
      <c r="AT312" s="821"/>
      <c r="AU312" s="821"/>
      <c r="AV312" s="821"/>
      <c r="AW312" s="821"/>
      <c r="AX312" s="821"/>
      <c r="AY312" s="821"/>
      <c r="AZ312" s="821"/>
      <c r="BA312" s="821"/>
      <c r="BB312" s="821"/>
      <c r="BC312" s="821"/>
      <c r="BD312" s="821"/>
      <c r="BE312" s="821"/>
      <c r="BF312" s="821"/>
      <c r="BG312" s="821"/>
      <c r="BH312" s="821"/>
      <c r="BI312" s="821"/>
      <c r="BJ312" s="821"/>
      <c r="BK312" s="821"/>
      <c r="BL312" s="821"/>
      <c r="BM312" s="821"/>
      <c r="BN312" s="821"/>
      <c r="BO312" s="821"/>
      <c r="BP312" s="821"/>
      <c r="BQ312" s="821"/>
      <c r="BR312" s="821"/>
      <c r="BS312" s="821"/>
      <c r="BT312" s="821"/>
      <c r="BU312" s="821"/>
      <c r="BV312" s="821"/>
      <c r="BW312" s="821"/>
      <c r="BX312" s="821"/>
      <c r="BY312" s="821"/>
      <c r="BZ312" s="821"/>
      <c r="CA312" s="821"/>
      <c r="CB312" s="821"/>
      <c r="CC312" s="821"/>
      <c r="CD312" s="821"/>
      <c r="CE312" s="821"/>
    </row>
    <row r="313" spans="1:83" ht="17.100000000000001" customHeight="1">
      <c r="A313" s="821"/>
      <c r="B313" s="821"/>
      <c r="C313" s="821"/>
      <c r="D313" s="821"/>
      <c r="E313" s="821"/>
      <c r="F313" s="821"/>
      <c r="G313" s="821"/>
      <c r="H313" s="821"/>
      <c r="I313" s="821"/>
      <c r="J313" s="821"/>
      <c r="K313" s="821"/>
      <c r="L313" s="821"/>
      <c r="M313" s="821"/>
      <c r="N313" s="821"/>
      <c r="O313" s="821"/>
      <c r="P313" s="821"/>
      <c r="Q313" s="821"/>
      <c r="R313" s="821"/>
      <c r="S313" s="821"/>
      <c r="T313" s="821"/>
      <c r="U313" s="821"/>
      <c r="V313" s="821"/>
      <c r="W313" s="821"/>
      <c r="X313" s="821"/>
      <c r="Y313" s="821"/>
      <c r="Z313" s="821"/>
      <c r="AA313" s="821"/>
      <c r="AB313" s="821"/>
      <c r="AC313" s="821"/>
      <c r="AD313" s="821"/>
      <c r="AE313" s="821"/>
      <c r="AF313" s="821"/>
      <c r="AG313" s="821"/>
      <c r="AH313" s="821"/>
      <c r="AI313" s="821"/>
      <c r="AJ313" s="821"/>
      <c r="AK313" s="821"/>
      <c r="AL313" s="821"/>
      <c r="AM313" s="821"/>
      <c r="AN313" s="821"/>
      <c r="AO313" s="821"/>
      <c r="AP313" s="821"/>
      <c r="AQ313" s="821"/>
      <c r="AR313" s="821"/>
      <c r="AS313" s="821"/>
      <c r="AT313" s="821"/>
      <c r="AU313" s="821"/>
      <c r="AV313" s="821"/>
      <c r="AW313" s="821"/>
      <c r="AX313" s="821"/>
      <c r="AY313" s="821"/>
      <c r="AZ313" s="821"/>
      <c r="BA313" s="821"/>
      <c r="BB313" s="821"/>
      <c r="BC313" s="821"/>
      <c r="BD313" s="821"/>
      <c r="BE313" s="821"/>
      <c r="BF313" s="821"/>
      <c r="BG313" s="821"/>
      <c r="BH313" s="821"/>
      <c r="BI313" s="821"/>
      <c r="BJ313" s="821"/>
      <c r="BK313" s="821"/>
      <c r="BL313" s="821"/>
      <c r="BM313" s="821"/>
      <c r="BN313" s="821"/>
      <c r="BO313" s="821"/>
      <c r="BP313" s="821"/>
      <c r="BQ313" s="821"/>
      <c r="BR313" s="821"/>
      <c r="BS313" s="821"/>
      <c r="BT313" s="821"/>
      <c r="BU313" s="821"/>
      <c r="BV313" s="821"/>
      <c r="BW313" s="821"/>
      <c r="BX313" s="821"/>
      <c r="BY313" s="821"/>
      <c r="BZ313" s="821"/>
      <c r="CA313" s="821"/>
      <c r="CB313" s="821"/>
      <c r="CC313" s="821"/>
      <c r="CD313" s="821"/>
      <c r="CE313" s="821"/>
    </row>
    <row r="314" spans="1:83" ht="17.100000000000001" customHeight="1">
      <c r="A314" s="822" t="s">
        <v>607</v>
      </c>
      <c r="B314" s="822"/>
      <c r="C314" s="822"/>
      <c r="D314" s="822"/>
      <c r="E314" s="822"/>
      <c r="F314" s="822"/>
      <c r="G314" s="822"/>
      <c r="H314" s="822"/>
      <c r="I314" s="822"/>
      <c r="J314" s="822"/>
      <c r="K314" s="822"/>
      <c r="L314" s="822"/>
      <c r="M314" s="822"/>
      <c r="N314" s="822"/>
      <c r="O314" s="822"/>
      <c r="P314" s="740"/>
      <c r="Q314" s="740"/>
      <c r="R314" s="740"/>
      <c r="S314" s="740"/>
      <c r="T314" s="740"/>
      <c r="U314" s="740"/>
      <c r="V314" s="740"/>
      <c r="W314" s="740"/>
      <c r="X314" s="740"/>
      <c r="Y314" s="740"/>
      <c r="Z314" s="740"/>
      <c r="AA314" s="740"/>
      <c r="AB314" s="740"/>
      <c r="AC314" s="740"/>
      <c r="AD314" s="740"/>
      <c r="AE314" s="740"/>
      <c r="AF314" s="740"/>
      <c r="AG314" s="740"/>
      <c r="AH314" s="740"/>
      <c r="AI314" s="740"/>
      <c r="AJ314" s="740"/>
      <c r="AK314" s="740"/>
      <c r="AL314" s="740"/>
      <c r="AM314" s="740"/>
      <c r="AN314" s="740"/>
      <c r="AO314" s="740"/>
      <c r="AP314" s="740"/>
      <c r="AQ314" s="740"/>
      <c r="AR314" s="740"/>
      <c r="AS314" s="740"/>
      <c r="AT314" s="740"/>
      <c r="AU314" s="740"/>
      <c r="AV314" s="740"/>
      <c r="AW314" s="740"/>
      <c r="AX314" s="740"/>
      <c r="AY314" s="740"/>
      <c r="AZ314" s="740"/>
      <c r="BA314" s="740"/>
      <c r="BB314" s="740"/>
      <c r="BC314" s="740"/>
      <c r="BD314" s="740"/>
      <c r="BE314" s="740"/>
      <c r="BF314" s="740"/>
      <c r="BG314" s="740"/>
      <c r="BH314" s="740"/>
      <c r="BI314" s="740"/>
      <c r="BJ314" s="740"/>
      <c r="BK314" s="740"/>
      <c r="BL314" s="740"/>
      <c r="BM314" s="740"/>
      <c r="BN314" s="740"/>
      <c r="BO314" s="740"/>
      <c r="BP314" s="740"/>
      <c r="BQ314" s="740"/>
      <c r="BR314" s="740"/>
      <c r="BS314" s="740"/>
      <c r="BT314" s="740"/>
      <c r="BU314" s="740"/>
      <c r="BV314" s="740"/>
      <c r="BW314" s="740"/>
      <c r="BX314" s="740"/>
      <c r="BY314" s="740"/>
      <c r="BZ314" s="740"/>
      <c r="CA314" s="740"/>
      <c r="CB314" s="740"/>
      <c r="CC314" s="740"/>
      <c r="CD314" s="740"/>
      <c r="CE314" s="740"/>
    </row>
    <row r="315" spans="1:83" ht="17.100000000000001" customHeight="1">
      <c r="A315" s="821"/>
      <c r="B315" s="821"/>
      <c r="C315" s="821"/>
      <c r="D315" s="821"/>
      <c r="E315" s="821"/>
      <c r="F315" s="821"/>
      <c r="G315" s="821"/>
      <c r="H315" s="821"/>
      <c r="I315" s="821"/>
      <c r="J315" s="821"/>
      <c r="K315" s="821"/>
      <c r="L315" s="821"/>
      <c r="M315" s="821"/>
      <c r="N315" s="821"/>
      <c r="O315" s="821"/>
      <c r="P315" s="740"/>
      <c r="Q315" s="740"/>
      <c r="R315" s="740"/>
      <c r="S315" s="740"/>
      <c r="T315" s="740"/>
      <c r="U315" s="740"/>
      <c r="V315" s="740"/>
      <c r="W315" s="740"/>
      <c r="X315" s="740"/>
      <c r="Y315" s="740"/>
      <c r="Z315" s="740"/>
      <c r="AA315" s="740"/>
      <c r="AB315" s="740"/>
      <c r="AC315" s="740"/>
      <c r="AD315" s="740"/>
      <c r="AE315" s="740"/>
      <c r="AF315" s="740"/>
      <c r="AG315" s="740"/>
      <c r="AH315" s="740"/>
      <c r="AI315" s="740"/>
      <c r="AJ315" s="740"/>
      <c r="AK315" s="740"/>
      <c r="AL315" s="740"/>
      <c r="AM315" s="740"/>
      <c r="AN315" s="740"/>
      <c r="AO315" s="740"/>
      <c r="AP315" s="740"/>
      <c r="AQ315" s="740"/>
      <c r="AR315" s="740"/>
      <c r="AS315" s="740"/>
      <c r="AT315" s="740"/>
      <c r="AU315" s="740"/>
      <c r="AV315" s="740"/>
      <c r="AW315" s="740"/>
      <c r="AX315" s="740"/>
      <c r="AY315" s="740"/>
      <c r="AZ315" s="740"/>
      <c r="BA315" s="740"/>
      <c r="BB315" s="740"/>
      <c r="BC315" s="740"/>
      <c r="BD315" s="740"/>
      <c r="BE315" s="740"/>
      <c r="BF315" s="740"/>
      <c r="BG315" s="740"/>
      <c r="BH315" s="740"/>
      <c r="BI315" s="740"/>
      <c r="BJ315" s="740"/>
      <c r="BK315" s="740"/>
      <c r="BL315" s="740"/>
      <c r="BM315" s="740"/>
      <c r="BN315" s="740"/>
      <c r="BO315" s="740"/>
      <c r="BP315" s="740"/>
      <c r="BQ315" s="740"/>
      <c r="BR315" s="740"/>
      <c r="BS315" s="740"/>
      <c r="BT315" s="740"/>
      <c r="BU315" s="740"/>
      <c r="BV315" s="740"/>
      <c r="BW315" s="740"/>
      <c r="BX315" s="740"/>
      <c r="BY315" s="740"/>
      <c r="BZ315" s="740"/>
      <c r="CA315" s="740"/>
      <c r="CB315" s="740"/>
      <c r="CC315" s="740"/>
      <c r="CD315" s="740"/>
      <c r="CE315" s="740"/>
    </row>
    <row r="316" spans="1:83" ht="17.100000000000001" customHeight="1">
      <c r="A316" s="831"/>
      <c r="B316" s="828"/>
      <c r="C316" s="824"/>
      <c r="D316" s="1009"/>
      <c r="E316" s="1010"/>
      <c r="F316" s="1011"/>
      <c r="G316" s="834"/>
      <c r="H316" s="863"/>
      <c r="I316" s="855"/>
      <c r="J316" s="878"/>
      <c r="K316" s="834" t="s">
        <v>435</v>
      </c>
      <c r="L316" s="1014" t="s">
        <v>599</v>
      </c>
      <c r="M316" s="839"/>
      <c r="N316" s="830"/>
      <c r="O316" s="830"/>
      <c r="P316" s="740"/>
      <c r="Q316" s="740"/>
      <c r="R316" s="740"/>
      <c r="S316" s="740"/>
      <c r="T316" s="740"/>
      <c r="U316" s="740"/>
      <c r="V316" s="740"/>
      <c r="W316" s="740"/>
      <c r="X316" s="740"/>
      <c r="Y316" s="740"/>
      <c r="Z316" s="740"/>
      <c r="AA316" s="740"/>
      <c r="AB316" s="740"/>
      <c r="AC316" s="740"/>
      <c r="AD316" s="740"/>
      <c r="AE316" s="740"/>
      <c r="AF316" s="740"/>
      <c r="AG316" s="740"/>
      <c r="AH316" s="740"/>
      <c r="AI316" s="740"/>
      <c r="AJ316" s="740"/>
      <c r="AK316" s="740"/>
      <c r="AL316" s="740"/>
      <c r="AM316" s="740"/>
      <c r="AN316" s="740"/>
      <c r="AO316" s="740"/>
      <c r="AP316" s="740"/>
      <c r="AQ316" s="740"/>
      <c r="AR316" s="740"/>
      <c r="AS316" s="740"/>
      <c r="AT316" s="740"/>
      <c r="AU316" s="740"/>
      <c r="AV316" s="740"/>
      <c r="AW316" s="740"/>
      <c r="AX316" s="740"/>
      <c r="AY316" s="740"/>
      <c r="AZ316" s="740"/>
      <c r="BA316" s="740"/>
      <c r="BB316" s="740"/>
      <c r="BC316" s="740"/>
      <c r="BD316" s="740"/>
      <c r="BE316" s="740"/>
      <c r="BF316" s="740"/>
      <c r="BG316" s="740"/>
      <c r="BH316" s="740"/>
      <c r="BI316" s="740"/>
      <c r="BJ316" s="740"/>
      <c r="BK316" s="740"/>
      <c r="BL316" s="740"/>
      <c r="BM316" s="740"/>
      <c r="BN316" s="740"/>
      <c r="BO316" s="740"/>
      <c r="BP316" s="740"/>
      <c r="BQ316" s="740"/>
      <c r="BR316" s="740"/>
      <c r="BS316" s="740"/>
      <c r="BT316" s="740"/>
      <c r="BU316" s="740"/>
      <c r="BV316" s="740"/>
      <c r="BW316" s="740"/>
      <c r="BX316" s="740"/>
      <c r="BY316" s="740"/>
      <c r="BZ316" s="740"/>
      <c r="CA316" s="740"/>
      <c r="CB316" s="740"/>
      <c r="CC316" s="740"/>
      <c r="CD316" s="740"/>
      <c r="CE316" s="740"/>
    </row>
    <row r="317" spans="1:83" ht="17.100000000000001" customHeight="1">
      <c r="A317" s="831"/>
      <c r="B317" s="828"/>
      <c r="C317" s="824"/>
      <c r="D317" s="1009"/>
      <c r="E317" s="1010"/>
      <c r="F317" s="1011"/>
      <c r="G317" s="826"/>
      <c r="H317" s="838" t="s">
        <v>259</v>
      </c>
      <c r="I317" s="836"/>
      <c r="J317" s="836"/>
      <c r="K317" s="835"/>
      <c r="L317" s="1014"/>
      <c r="M317" s="839"/>
      <c r="N317" s="830"/>
      <c r="O317" s="830"/>
      <c r="P317" s="740"/>
      <c r="Q317" s="740"/>
      <c r="R317" s="740"/>
      <c r="S317" s="740"/>
      <c r="T317" s="740"/>
      <c r="U317" s="740"/>
      <c r="V317" s="740"/>
      <c r="W317" s="740"/>
      <c r="X317" s="740"/>
      <c r="Y317" s="740"/>
      <c r="Z317" s="740"/>
      <c r="AA317" s="740"/>
      <c r="AB317" s="740"/>
      <c r="AC317" s="740"/>
      <c r="AD317" s="740"/>
      <c r="AE317" s="740"/>
      <c r="AF317" s="740"/>
      <c r="AG317" s="740"/>
      <c r="AH317" s="740"/>
      <c r="AI317" s="740"/>
      <c r="AJ317" s="740"/>
      <c r="AK317" s="740"/>
      <c r="AL317" s="740"/>
      <c r="AM317" s="740"/>
      <c r="AN317" s="740"/>
      <c r="AO317" s="740"/>
      <c r="AP317" s="740"/>
      <c r="AQ317" s="740"/>
      <c r="AR317" s="740"/>
      <c r="AS317" s="740"/>
      <c r="AT317" s="740"/>
      <c r="AU317" s="740"/>
      <c r="AV317" s="740"/>
      <c r="AW317" s="740"/>
      <c r="AX317" s="740"/>
      <c r="AY317" s="740"/>
      <c r="AZ317" s="740"/>
      <c r="BA317" s="740"/>
      <c r="BB317" s="740"/>
      <c r="BC317" s="740"/>
      <c r="BD317" s="740"/>
      <c r="BE317" s="740"/>
      <c r="BF317" s="740"/>
      <c r="BG317" s="740"/>
      <c r="BH317" s="740"/>
      <c r="BI317" s="740"/>
      <c r="BJ317" s="740"/>
      <c r="BK317" s="740"/>
      <c r="BL317" s="740"/>
      <c r="BM317" s="740"/>
      <c r="BN317" s="740"/>
      <c r="BO317" s="740"/>
      <c r="BP317" s="740"/>
      <c r="BQ317" s="740"/>
      <c r="BR317" s="740"/>
      <c r="BS317" s="740"/>
      <c r="BT317" s="740"/>
      <c r="BU317" s="740"/>
      <c r="BV317" s="740"/>
      <c r="BW317" s="740"/>
      <c r="BX317" s="740"/>
      <c r="BY317" s="740"/>
      <c r="BZ317" s="740"/>
      <c r="CA317" s="740"/>
      <c r="CB317" s="740"/>
      <c r="CC317" s="740"/>
      <c r="CD317" s="740"/>
      <c r="CE317" s="740"/>
    </row>
    <row r="318" spans="1:83" ht="17.100000000000001" customHeight="1">
      <c r="A318" s="821"/>
      <c r="B318" s="821"/>
      <c r="C318" s="821"/>
      <c r="D318" s="821"/>
      <c r="E318" s="821"/>
      <c r="F318" s="821"/>
      <c r="G318" s="821"/>
      <c r="H318" s="821"/>
      <c r="I318" s="821"/>
      <c r="J318" s="821"/>
      <c r="K318" s="821"/>
      <c r="L318" s="821"/>
      <c r="M318" s="821"/>
      <c r="N318" s="821"/>
      <c r="O318" s="821"/>
      <c r="P318" s="740"/>
      <c r="Q318" s="740"/>
      <c r="R318" s="740"/>
      <c r="S318" s="740"/>
      <c r="T318" s="740"/>
      <c r="U318" s="740"/>
      <c r="V318" s="740"/>
      <c r="W318" s="740"/>
      <c r="X318" s="740"/>
      <c r="Y318" s="740"/>
      <c r="Z318" s="740"/>
      <c r="AA318" s="740"/>
      <c r="AB318" s="740"/>
      <c r="AC318" s="740"/>
      <c r="AD318" s="740"/>
      <c r="AE318" s="740"/>
      <c r="AF318" s="740"/>
      <c r="AG318" s="740"/>
      <c r="AH318" s="740"/>
      <c r="AI318" s="740"/>
      <c r="AJ318" s="740"/>
      <c r="AK318" s="740"/>
      <c r="AL318" s="740"/>
      <c r="AM318" s="740"/>
      <c r="AN318" s="740"/>
      <c r="AO318" s="740"/>
      <c r="AP318" s="740"/>
      <c r="AQ318" s="740"/>
      <c r="AR318" s="740"/>
      <c r="AS318" s="740"/>
      <c r="AT318" s="740"/>
      <c r="AU318" s="740"/>
      <c r="AV318" s="740"/>
      <c r="AW318" s="740"/>
      <c r="AX318" s="740"/>
      <c r="AY318" s="740"/>
      <c r="AZ318" s="740"/>
      <c r="BA318" s="740"/>
      <c r="BB318" s="740"/>
      <c r="BC318" s="740"/>
      <c r="BD318" s="740"/>
      <c r="BE318" s="740"/>
      <c r="BF318" s="740"/>
      <c r="BG318" s="740"/>
      <c r="BH318" s="740"/>
      <c r="BI318" s="740"/>
      <c r="BJ318" s="740"/>
      <c r="BK318" s="740"/>
      <c r="BL318" s="740"/>
      <c r="BM318" s="740"/>
      <c r="BN318" s="740"/>
      <c r="BO318" s="740"/>
      <c r="BP318" s="740"/>
      <c r="BQ318" s="740"/>
      <c r="BR318" s="740"/>
      <c r="BS318" s="740"/>
      <c r="BT318" s="740"/>
      <c r="BU318" s="740"/>
      <c r="BV318" s="740"/>
      <c r="BW318" s="740"/>
      <c r="BX318" s="740"/>
      <c r="BY318" s="740"/>
      <c r="BZ318" s="740"/>
      <c r="CA318" s="740"/>
      <c r="CB318" s="740"/>
      <c r="CC318" s="740"/>
      <c r="CD318" s="740"/>
      <c r="CE318" s="740"/>
    </row>
    <row r="319" spans="1:83" ht="17.100000000000001" customHeight="1">
      <c r="A319" s="821"/>
      <c r="B319" s="821"/>
      <c r="C319" s="821"/>
      <c r="D319" s="821"/>
      <c r="E319" s="821"/>
      <c r="F319" s="821"/>
      <c r="G319" s="821"/>
      <c r="H319" s="821"/>
      <c r="I319" s="821"/>
      <c r="J319" s="821"/>
      <c r="K319" s="821"/>
      <c r="L319" s="821"/>
      <c r="M319" s="821"/>
      <c r="N319" s="821"/>
      <c r="O319" s="821"/>
      <c r="P319" s="740"/>
      <c r="Q319" s="740"/>
      <c r="R319" s="740"/>
      <c r="S319" s="740"/>
      <c r="T319" s="740"/>
      <c r="U319" s="740"/>
      <c r="V319" s="740"/>
      <c r="W319" s="740"/>
      <c r="X319" s="740"/>
      <c r="Y319" s="740"/>
      <c r="Z319" s="740"/>
      <c r="AA319" s="740"/>
      <c r="AB319" s="740"/>
      <c r="AC319" s="740"/>
      <c r="AD319" s="740"/>
      <c r="AE319" s="740"/>
      <c r="AF319" s="740"/>
      <c r="AG319" s="740"/>
      <c r="AH319" s="740"/>
      <c r="AI319" s="740"/>
      <c r="AJ319" s="740"/>
      <c r="AK319" s="740"/>
      <c r="AL319" s="740"/>
      <c r="AM319" s="740"/>
      <c r="AN319" s="740"/>
      <c r="AO319" s="740"/>
      <c r="AP319" s="740"/>
      <c r="AQ319" s="740"/>
      <c r="AR319" s="740"/>
      <c r="AS319" s="740"/>
      <c r="AT319" s="740"/>
      <c r="AU319" s="740"/>
      <c r="AV319" s="740"/>
      <c r="AW319" s="740"/>
      <c r="AX319" s="740"/>
      <c r="AY319" s="740"/>
      <c r="AZ319" s="740"/>
      <c r="BA319" s="740"/>
      <c r="BB319" s="740"/>
      <c r="BC319" s="740"/>
      <c r="BD319" s="740"/>
      <c r="BE319" s="740"/>
      <c r="BF319" s="740"/>
      <c r="BG319" s="740"/>
      <c r="BH319" s="740"/>
      <c r="BI319" s="740"/>
      <c r="BJ319" s="740"/>
      <c r="BK319" s="740"/>
      <c r="BL319" s="740"/>
      <c r="BM319" s="740"/>
      <c r="BN319" s="740"/>
      <c r="BO319" s="740"/>
      <c r="BP319" s="740"/>
      <c r="BQ319" s="740"/>
      <c r="BR319" s="740"/>
      <c r="BS319" s="740"/>
      <c r="BT319" s="740"/>
      <c r="BU319" s="740"/>
      <c r="BV319" s="740"/>
      <c r="BW319" s="740"/>
      <c r="BX319" s="740"/>
      <c r="BY319" s="740"/>
      <c r="BZ319" s="740"/>
      <c r="CA319" s="740"/>
      <c r="CB319" s="740"/>
      <c r="CC319" s="740"/>
      <c r="CD319" s="740"/>
      <c r="CE319" s="740"/>
    </row>
    <row r="320" spans="1:83" ht="17.100000000000001" customHeight="1">
      <c r="A320" s="822" t="s">
        <v>608</v>
      </c>
      <c r="B320" s="822"/>
      <c r="C320" s="822"/>
      <c r="D320" s="822"/>
      <c r="E320" s="822"/>
      <c r="F320" s="822"/>
      <c r="G320" s="822"/>
      <c r="H320" s="822"/>
      <c r="I320" s="822"/>
      <c r="J320" s="822"/>
      <c r="K320" s="822"/>
      <c r="L320" s="822"/>
      <c r="M320" s="822"/>
      <c r="N320" s="822"/>
      <c r="O320" s="822"/>
      <c r="P320" s="740"/>
      <c r="Q320" s="740"/>
      <c r="R320" s="740"/>
      <c r="S320" s="740"/>
      <c r="T320" s="740"/>
      <c r="U320" s="740"/>
      <c r="V320" s="740"/>
      <c r="W320" s="740"/>
      <c r="X320" s="740"/>
      <c r="Y320" s="740"/>
      <c r="Z320" s="740"/>
      <c r="AA320" s="740"/>
      <c r="AB320" s="740"/>
      <c r="AC320" s="740"/>
      <c r="AD320" s="740"/>
      <c r="AE320" s="740"/>
      <c r="AF320" s="740"/>
      <c r="AG320" s="740"/>
      <c r="AH320" s="740"/>
      <c r="AI320" s="740"/>
      <c r="AJ320" s="740"/>
      <c r="AK320" s="740"/>
      <c r="AL320" s="740"/>
      <c r="AM320" s="740"/>
      <c r="AN320" s="740"/>
      <c r="AO320" s="740"/>
      <c r="AP320" s="740"/>
      <c r="AQ320" s="740"/>
      <c r="AR320" s="740"/>
      <c r="AS320" s="740"/>
      <c r="AT320" s="740"/>
      <c r="AU320" s="740"/>
      <c r="AV320" s="740"/>
      <c r="AW320" s="740"/>
      <c r="AX320" s="740"/>
      <c r="AY320" s="740"/>
      <c r="AZ320" s="740"/>
      <c r="BA320" s="740"/>
      <c r="BB320" s="740"/>
      <c r="BC320" s="740"/>
      <c r="BD320" s="740"/>
      <c r="BE320" s="740"/>
      <c r="BF320" s="740"/>
      <c r="BG320" s="740"/>
      <c r="BH320" s="740"/>
      <c r="BI320" s="740"/>
      <c r="BJ320" s="740"/>
      <c r="BK320" s="740"/>
      <c r="BL320" s="740"/>
      <c r="BM320" s="740"/>
      <c r="BN320" s="740"/>
      <c r="BO320" s="740"/>
      <c r="BP320" s="740"/>
      <c r="BQ320" s="740"/>
      <c r="BR320" s="740"/>
      <c r="BS320" s="740"/>
      <c r="BT320" s="740"/>
      <c r="BU320" s="740"/>
      <c r="BV320" s="740"/>
      <c r="BW320" s="740"/>
      <c r="BX320" s="740"/>
      <c r="BY320" s="740"/>
      <c r="BZ320" s="740"/>
      <c r="CA320" s="740"/>
      <c r="CB320" s="740"/>
      <c r="CC320" s="740"/>
      <c r="CD320" s="740"/>
      <c r="CE320" s="740"/>
    </row>
    <row r="321" spans="1:83" ht="17.100000000000001" customHeight="1">
      <c r="A321" s="821"/>
      <c r="B321" s="821"/>
      <c r="C321" s="821"/>
      <c r="D321" s="821"/>
      <c r="E321" s="821"/>
      <c r="F321" s="821"/>
      <c r="G321" s="821"/>
      <c r="H321" s="821"/>
      <c r="I321" s="821"/>
      <c r="J321" s="821"/>
      <c r="K321" s="821"/>
      <c r="L321" s="821"/>
      <c r="M321" s="821"/>
      <c r="N321" s="821"/>
      <c r="O321" s="821"/>
      <c r="P321" s="740"/>
      <c r="Q321" s="740"/>
      <c r="R321" s="740"/>
      <c r="S321" s="740"/>
      <c r="T321" s="740"/>
      <c r="U321" s="740"/>
      <c r="V321" s="740"/>
      <c r="W321" s="740"/>
      <c r="X321" s="740"/>
      <c r="Y321" s="740"/>
      <c r="Z321" s="740"/>
      <c r="AA321" s="740"/>
      <c r="AB321" s="740"/>
      <c r="AC321" s="740"/>
      <c r="AD321" s="740"/>
      <c r="AE321" s="740"/>
      <c r="AF321" s="740"/>
      <c r="AG321" s="740"/>
      <c r="AH321" s="740"/>
      <c r="AI321" s="740"/>
      <c r="AJ321" s="740"/>
      <c r="AK321" s="740"/>
      <c r="AL321" s="740"/>
      <c r="AM321" s="740"/>
      <c r="AN321" s="740"/>
      <c r="AO321" s="740"/>
      <c r="AP321" s="740"/>
      <c r="AQ321" s="740"/>
      <c r="AR321" s="740"/>
      <c r="AS321" s="740"/>
      <c r="AT321" s="740"/>
      <c r="AU321" s="740"/>
      <c r="AV321" s="740"/>
      <c r="AW321" s="740"/>
      <c r="AX321" s="740"/>
      <c r="AY321" s="740"/>
      <c r="AZ321" s="740"/>
      <c r="BA321" s="740"/>
      <c r="BB321" s="740"/>
      <c r="BC321" s="740"/>
      <c r="BD321" s="740"/>
      <c r="BE321" s="740"/>
      <c r="BF321" s="740"/>
      <c r="BG321" s="740"/>
      <c r="BH321" s="740"/>
      <c r="BI321" s="740"/>
      <c r="BJ321" s="740"/>
      <c r="BK321" s="740"/>
      <c r="BL321" s="740"/>
      <c r="BM321" s="740"/>
      <c r="BN321" s="740"/>
      <c r="BO321" s="740"/>
      <c r="BP321" s="740"/>
      <c r="BQ321" s="740"/>
      <c r="BR321" s="740"/>
      <c r="BS321" s="740"/>
      <c r="BT321" s="740"/>
      <c r="BU321" s="740"/>
      <c r="BV321" s="740"/>
      <c r="BW321" s="740"/>
      <c r="BX321" s="740"/>
      <c r="BY321" s="740"/>
      <c r="BZ321" s="740"/>
      <c r="CA321" s="740"/>
      <c r="CB321" s="740"/>
      <c r="CC321" s="740"/>
      <c r="CD321" s="740"/>
      <c r="CE321" s="740"/>
    </row>
    <row r="322" spans="1:83" ht="17.100000000000001" customHeight="1">
      <c r="A322" s="831"/>
      <c r="B322" s="828"/>
      <c r="C322" s="824"/>
      <c r="D322" s="829"/>
      <c r="E322" s="840"/>
      <c r="F322" s="841"/>
      <c r="G322" s="834"/>
      <c r="H322" s="863"/>
      <c r="I322" s="855"/>
      <c r="J322" s="854"/>
      <c r="K322" s="834" t="s">
        <v>435</v>
      </c>
      <c r="L322" s="837"/>
      <c r="M322" s="839"/>
      <c r="N322" s="830"/>
      <c r="O322" s="830"/>
      <c r="P322" s="740"/>
      <c r="Q322" s="740"/>
      <c r="R322" s="740"/>
      <c r="S322" s="740"/>
      <c r="T322" s="740"/>
      <c r="U322" s="740"/>
      <c r="V322" s="740"/>
      <c r="W322" s="740"/>
      <c r="X322" s="740"/>
      <c r="Y322" s="740"/>
      <c r="Z322" s="740"/>
      <c r="AA322" s="740"/>
      <c r="AB322" s="740"/>
      <c r="AC322" s="740"/>
      <c r="AD322" s="740"/>
      <c r="AE322" s="740"/>
      <c r="AF322" s="740"/>
      <c r="AG322" s="740"/>
      <c r="AH322" s="740"/>
      <c r="AI322" s="740"/>
      <c r="AJ322" s="740"/>
      <c r="AK322" s="740"/>
      <c r="AL322" s="740"/>
      <c r="AM322" s="740"/>
      <c r="AN322" s="740"/>
      <c r="AO322" s="740"/>
      <c r="AP322" s="740"/>
      <c r="AQ322" s="740"/>
      <c r="AR322" s="740"/>
      <c r="AS322" s="740"/>
      <c r="AT322" s="740"/>
      <c r="AU322" s="740"/>
      <c r="AV322" s="740"/>
      <c r="AW322" s="740"/>
      <c r="AX322" s="740"/>
      <c r="AY322" s="740"/>
      <c r="AZ322" s="740"/>
      <c r="BA322" s="740"/>
      <c r="BB322" s="740"/>
      <c r="BC322" s="740"/>
      <c r="BD322" s="740"/>
      <c r="BE322" s="740"/>
      <c r="BF322" s="740"/>
      <c r="BG322" s="740"/>
      <c r="BH322" s="740"/>
      <c r="BI322" s="740"/>
      <c r="BJ322" s="740"/>
      <c r="BK322" s="740"/>
      <c r="BL322" s="740"/>
      <c r="BM322" s="740"/>
      <c r="BN322" s="740"/>
      <c r="BO322" s="740"/>
      <c r="BP322" s="740"/>
      <c r="BQ322" s="740"/>
      <c r="BR322" s="740"/>
      <c r="BS322" s="740"/>
      <c r="BT322" s="740"/>
      <c r="BU322" s="740"/>
      <c r="BV322" s="740"/>
      <c r="BW322" s="740"/>
      <c r="BX322" s="740"/>
      <c r="BY322" s="740"/>
      <c r="BZ322" s="740"/>
      <c r="CA322" s="740"/>
      <c r="CB322" s="740"/>
      <c r="CC322" s="740"/>
      <c r="CD322" s="740"/>
      <c r="CE322" s="740"/>
    </row>
    <row r="323" spans="1:83" ht="17.100000000000001" customHeight="1">
      <c r="A323" s="821"/>
      <c r="B323" s="821"/>
      <c r="C323" s="821"/>
      <c r="D323" s="821"/>
      <c r="E323" s="821"/>
      <c r="F323" s="821"/>
      <c r="G323" s="821"/>
      <c r="H323" s="821"/>
      <c r="I323" s="821"/>
      <c r="J323" s="821"/>
      <c r="K323" s="821"/>
      <c r="L323" s="821"/>
      <c r="M323" s="821"/>
      <c r="N323" s="821"/>
      <c r="O323" s="821"/>
      <c r="P323" s="740"/>
      <c r="Q323" s="740"/>
      <c r="R323" s="740"/>
      <c r="S323" s="740"/>
      <c r="T323" s="740"/>
      <c r="U323" s="740"/>
      <c r="V323" s="740"/>
      <c r="W323" s="740"/>
      <c r="X323" s="740"/>
      <c r="Y323" s="740"/>
      <c r="Z323" s="740"/>
      <c r="AA323" s="740"/>
      <c r="AB323" s="740"/>
      <c r="AC323" s="740"/>
      <c r="AD323" s="740"/>
      <c r="AE323" s="740"/>
      <c r="AF323" s="740"/>
      <c r="AG323" s="740"/>
      <c r="AH323" s="740"/>
      <c r="AI323" s="740"/>
      <c r="AJ323" s="740"/>
      <c r="AK323" s="740"/>
      <c r="AL323" s="740"/>
      <c r="AM323" s="740"/>
      <c r="AN323" s="740"/>
      <c r="AO323" s="740"/>
      <c r="AP323" s="740"/>
      <c r="AQ323" s="740"/>
      <c r="AR323" s="740"/>
      <c r="AS323" s="740"/>
      <c r="AT323" s="740"/>
      <c r="AU323" s="740"/>
      <c r="AV323" s="740"/>
      <c r="AW323" s="740"/>
      <c r="AX323" s="740"/>
      <c r="AY323" s="740"/>
      <c r="AZ323" s="740"/>
      <c r="BA323" s="740"/>
      <c r="BB323" s="740"/>
      <c r="BC323" s="740"/>
      <c r="BD323" s="740"/>
      <c r="BE323" s="740"/>
      <c r="BF323" s="740"/>
      <c r="BG323" s="740"/>
      <c r="BH323" s="740"/>
      <c r="BI323" s="740"/>
      <c r="BJ323" s="740"/>
      <c r="BK323" s="740"/>
      <c r="BL323" s="740"/>
      <c r="BM323" s="740"/>
      <c r="BN323" s="740"/>
      <c r="BO323" s="740"/>
      <c r="BP323" s="740"/>
      <c r="BQ323" s="740"/>
      <c r="BR323" s="740"/>
      <c r="BS323" s="740"/>
      <c r="BT323" s="740"/>
      <c r="BU323" s="740"/>
      <c r="BV323" s="740"/>
      <c r="BW323" s="740"/>
      <c r="BX323" s="740"/>
      <c r="BY323" s="740"/>
      <c r="BZ323" s="740"/>
      <c r="CA323" s="740"/>
      <c r="CB323" s="740"/>
      <c r="CC323" s="740"/>
      <c r="CD323" s="740"/>
      <c r="CE323" s="740"/>
    </row>
    <row r="324" spans="1:83" ht="17.100000000000001" customHeight="1">
      <c r="A324" s="821"/>
      <c r="B324" s="821"/>
      <c r="C324" s="821"/>
      <c r="D324" s="821"/>
      <c r="E324" s="821"/>
      <c r="F324" s="821"/>
      <c r="G324" s="821"/>
      <c r="H324" s="821"/>
      <c r="I324" s="821"/>
      <c r="J324" s="821"/>
      <c r="K324" s="821"/>
      <c r="L324" s="821"/>
      <c r="M324" s="821"/>
      <c r="N324" s="821"/>
      <c r="O324" s="821"/>
      <c r="P324" s="740"/>
      <c r="Q324" s="740"/>
      <c r="R324" s="740"/>
      <c r="S324" s="740"/>
      <c r="T324" s="740"/>
      <c r="U324" s="740"/>
      <c r="V324" s="740"/>
      <c r="W324" s="740"/>
      <c r="X324" s="740"/>
      <c r="Y324" s="740"/>
      <c r="Z324" s="740"/>
      <c r="AA324" s="740"/>
      <c r="AB324" s="740"/>
      <c r="AC324" s="740"/>
      <c r="AD324" s="740"/>
      <c r="AE324" s="740"/>
      <c r="AF324" s="740"/>
      <c r="AG324" s="740"/>
      <c r="AH324" s="740"/>
      <c r="AI324" s="740"/>
      <c r="AJ324" s="740"/>
      <c r="AK324" s="740"/>
      <c r="AL324" s="740"/>
      <c r="AM324" s="740"/>
      <c r="AN324" s="740"/>
      <c r="AO324" s="740"/>
      <c r="AP324" s="740"/>
      <c r="AQ324" s="740"/>
      <c r="AR324" s="740"/>
      <c r="AS324" s="740"/>
      <c r="AT324" s="740"/>
      <c r="AU324" s="740"/>
      <c r="AV324" s="740"/>
      <c r="AW324" s="740"/>
      <c r="AX324" s="740"/>
      <c r="AY324" s="740"/>
      <c r="AZ324" s="740"/>
      <c r="BA324" s="740"/>
      <c r="BB324" s="740"/>
      <c r="BC324" s="740"/>
      <c r="BD324" s="740"/>
      <c r="BE324" s="740"/>
      <c r="BF324" s="740"/>
      <c r="BG324" s="740"/>
      <c r="BH324" s="740"/>
      <c r="BI324" s="740"/>
      <c r="BJ324" s="740"/>
      <c r="BK324" s="740"/>
      <c r="BL324" s="740"/>
      <c r="BM324" s="740"/>
      <c r="BN324" s="740"/>
      <c r="BO324" s="740"/>
      <c r="BP324" s="740"/>
      <c r="BQ324" s="740"/>
      <c r="BR324" s="740"/>
      <c r="BS324" s="740"/>
      <c r="BT324" s="740"/>
      <c r="BU324" s="740"/>
      <c r="BV324" s="740"/>
      <c r="BW324" s="740"/>
      <c r="BX324" s="740"/>
      <c r="BY324" s="740"/>
      <c r="BZ324" s="740"/>
      <c r="CA324" s="740"/>
      <c r="CB324" s="740"/>
      <c r="CC324" s="740"/>
      <c r="CD324" s="740"/>
      <c r="CE324" s="740"/>
    </row>
    <row r="325" spans="1:83" ht="17.100000000000001" customHeight="1">
      <c r="A325" s="822" t="s">
        <v>609</v>
      </c>
      <c r="B325" s="822"/>
      <c r="C325" s="822"/>
      <c r="D325" s="822"/>
      <c r="E325" s="822"/>
      <c r="F325" s="822"/>
      <c r="G325" s="822"/>
      <c r="H325" s="822"/>
      <c r="I325" s="822"/>
      <c r="J325" s="822"/>
      <c r="K325" s="822"/>
      <c r="L325" s="822"/>
      <c r="M325" s="822"/>
      <c r="N325" s="822"/>
      <c r="O325" s="822"/>
      <c r="P325" s="740"/>
      <c r="Q325" s="740"/>
      <c r="R325" s="740"/>
      <c r="S325" s="740"/>
      <c r="T325" s="740"/>
      <c r="U325" s="740"/>
      <c r="V325" s="740"/>
      <c r="W325" s="740"/>
      <c r="X325" s="740"/>
      <c r="Y325" s="740"/>
      <c r="Z325" s="740"/>
      <c r="AA325" s="740"/>
      <c r="AB325" s="740"/>
      <c r="AC325" s="740"/>
      <c r="AD325" s="740"/>
      <c r="AE325" s="740"/>
      <c r="AF325" s="740"/>
      <c r="AG325" s="740"/>
      <c r="AH325" s="740"/>
      <c r="AI325" s="740"/>
      <c r="AJ325" s="740"/>
      <c r="AK325" s="740"/>
      <c r="AL325" s="740"/>
      <c r="AM325" s="740"/>
      <c r="AN325" s="740"/>
      <c r="AO325" s="740"/>
      <c r="AP325" s="740"/>
      <c r="AQ325" s="740"/>
      <c r="AR325" s="740"/>
      <c r="AS325" s="740"/>
      <c r="AT325" s="740"/>
      <c r="AU325" s="740"/>
      <c r="AV325" s="740"/>
      <c r="AW325" s="740"/>
      <c r="AX325" s="740"/>
      <c r="AY325" s="740"/>
      <c r="AZ325" s="740"/>
      <c r="BA325" s="740"/>
      <c r="BB325" s="740"/>
      <c r="BC325" s="740"/>
      <c r="BD325" s="740"/>
      <c r="BE325" s="740"/>
      <c r="BF325" s="740"/>
      <c r="BG325" s="740"/>
      <c r="BH325" s="740"/>
      <c r="BI325" s="740"/>
      <c r="BJ325" s="740"/>
      <c r="BK325" s="740"/>
      <c r="BL325" s="740"/>
      <c r="BM325" s="740"/>
      <c r="BN325" s="740"/>
      <c r="BO325" s="740"/>
      <c r="BP325" s="740"/>
      <c r="BQ325" s="740"/>
      <c r="BR325" s="740"/>
      <c r="BS325" s="740"/>
      <c r="BT325" s="740"/>
      <c r="BU325" s="740"/>
      <c r="BV325" s="740"/>
      <c r="BW325" s="740"/>
      <c r="BX325" s="740"/>
      <c r="BY325" s="740"/>
      <c r="BZ325" s="740"/>
      <c r="CA325" s="740"/>
      <c r="CB325" s="740"/>
      <c r="CC325" s="740"/>
      <c r="CD325" s="740"/>
      <c r="CE325" s="740"/>
    </row>
    <row r="326" spans="1:83" ht="17.100000000000001" customHeight="1">
      <c r="A326" s="821"/>
      <c r="B326" s="821"/>
      <c r="C326" s="821"/>
      <c r="D326" s="821"/>
      <c r="E326" s="821"/>
      <c r="F326" s="821"/>
      <c r="G326" s="821"/>
      <c r="H326" s="821"/>
      <c r="I326" s="821"/>
      <c r="J326" s="821"/>
      <c r="K326" s="821"/>
      <c r="L326" s="821"/>
      <c r="M326" s="821"/>
      <c r="N326" s="821"/>
      <c r="O326" s="821"/>
      <c r="P326" s="740"/>
      <c r="Q326" s="740"/>
      <c r="R326" s="740"/>
      <c r="S326" s="740"/>
      <c r="T326" s="740"/>
      <c r="U326" s="740"/>
      <c r="V326" s="740"/>
      <c r="W326" s="740"/>
      <c r="X326" s="740"/>
      <c r="Y326" s="740"/>
      <c r="Z326" s="740"/>
      <c r="AA326" s="740"/>
      <c r="AB326" s="740"/>
      <c r="AC326" s="740"/>
      <c r="AD326" s="740"/>
      <c r="AE326" s="740"/>
      <c r="AF326" s="740"/>
      <c r="AG326" s="740"/>
      <c r="AH326" s="740"/>
      <c r="AI326" s="740"/>
      <c r="AJ326" s="740"/>
      <c r="AK326" s="740"/>
      <c r="AL326" s="740"/>
      <c r="AM326" s="740"/>
      <c r="AN326" s="740"/>
      <c r="AO326" s="740"/>
      <c r="AP326" s="740"/>
      <c r="AQ326" s="740"/>
      <c r="AR326" s="740"/>
      <c r="AS326" s="740"/>
      <c r="AT326" s="740"/>
      <c r="AU326" s="740"/>
      <c r="AV326" s="740"/>
      <c r="AW326" s="740"/>
      <c r="AX326" s="740"/>
      <c r="AY326" s="740"/>
      <c r="AZ326" s="740"/>
      <c r="BA326" s="740"/>
      <c r="BB326" s="740"/>
      <c r="BC326" s="740"/>
      <c r="BD326" s="740"/>
      <c r="BE326" s="740"/>
      <c r="BF326" s="740"/>
      <c r="BG326" s="740"/>
      <c r="BH326" s="740"/>
      <c r="BI326" s="740"/>
      <c r="BJ326" s="740"/>
      <c r="BK326" s="740"/>
      <c r="BL326" s="740"/>
      <c r="BM326" s="740"/>
      <c r="BN326" s="740"/>
      <c r="BO326" s="740"/>
      <c r="BP326" s="740"/>
      <c r="BQ326" s="740"/>
      <c r="BR326" s="740"/>
      <c r="BS326" s="740"/>
      <c r="BT326" s="740"/>
      <c r="BU326" s="740"/>
      <c r="BV326" s="740"/>
      <c r="BW326" s="740"/>
      <c r="BX326" s="740"/>
      <c r="BY326" s="740"/>
      <c r="BZ326" s="740"/>
      <c r="CA326" s="740"/>
      <c r="CB326" s="740"/>
      <c r="CC326" s="740"/>
      <c r="CD326" s="740"/>
      <c r="CE326" s="740"/>
    </row>
    <row r="327" spans="1:83" ht="17.100000000000001" customHeight="1">
      <c r="A327" s="831"/>
      <c r="B327" s="828"/>
      <c r="C327" s="824"/>
      <c r="D327" s="829"/>
      <c r="E327" s="840"/>
      <c r="F327" s="841"/>
      <c r="G327" s="834"/>
      <c r="H327" s="863"/>
      <c r="I327" s="855"/>
      <c r="J327" s="878"/>
      <c r="K327" s="834" t="s">
        <v>435</v>
      </c>
      <c r="L327" s="837"/>
      <c r="M327" s="839"/>
      <c r="N327" s="830"/>
      <c r="O327" s="830"/>
      <c r="P327" s="740"/>
      <c r="Q327" s="740"/>
      <c r="R327" s="740"/>
      <c r="S327" s="740"/>
      <c r="T327" s="740"/>
      <c r="U327" s="740"/>
      <c r="V327" s="740"/>
      <c r="W327" s="740"/>
      <c r="X327" s="740"/>
      <c r="Y327" s="740"/>
      <c r="Z327" s="740"/>
      <c r="AA327" s="740"/>
      <c r="AB327" s="740"/>
      <c r="AC327" s="740"/>
      <c r="AD327" s="740"/>
      <c r="AE327" s="740"/>
      <c r="AF327" s="740"/>
      <c r="AG327" s="740"/>
      <c r="AH327" s="740"/>
      <c r="AI327" s="740"/>
      <c r="AJ327" s="740"/>
      <c r="AK327" s="740"/>
      <c r="AL327" s="740"/>
      <c r="AM327" s="740"/>
      <c r="AN327" s="740"/>
      <c r="AO327" s="740"/>
      <c r="AP327" s="740"/>
      <c r="AQ327" s="740"/>
      <c r="AR327" s="740"/>
      <c r="AS327" s="740"/>
      <c r="AT327" s="740"/>
      <c r="AU327" s="740"/>
      <c r="AV327" s="740"/>
      <c r="AW327" s="740"/>
      <c r="AX327" s="740"/>
      <c r="AY327" s="740"/>
      <c r="AZ327" s="740"/>
      <c r="BA327" s="740"/>
      <c r="BB327" s="740"/>
      <c r="BC327" s="740"/>
      <c r="BD327" s="740"/>
      <c r="BE327" s="740"/>
      <c r="BF327" s="740"/>
      <c r="BG327" s="740"/>
      <c r="BH327" s="740"/>
      <c r="BI327" s="740"/>
      <c r="BJ327" s="740"/>
      <c r="BK327" s="740"/>
      <c r="BL327" s="740"/>
      <c r="BM327" s="740"/>
      <c r="BN327" s="740"/>
      <c r="BO327" s="740"/>
      <c r="BP327" s="740"/>
      <c r="BQ327" s="740"/>
      <c r="BR327" s="740"/>
      <c r="BS327" s="740"/>
      <c r="BT327" s="740"/>
      <c r="BU327" s="740"/>
      <c r="BV327" s="740"/>
      <c r="BW327" s="740"/>
      <c r="BX327" s="740"/>
      <c r="BY327" s="740"/>
      <c r="BZ327" s="740"/>
      <c r="CA327" s="740"/>
      <c r="CB327" s="740"/>
      <c r="CC327" s="740"/>
      <c r="CD327" s="740"/>
      <c r="CE327" s="740"/>
    </row>
  </sheetData>
  <sheetProtection formatColumns="0" formatRows="0"/>
  <dataConsolidate leftLabels="1"/>
  <mergeCells count="241">
    <mergeCell ref="F316:F317"/>
    <mergeCell ref="L316:L317"/>
    <mergeCell ref="D310:D311"/>
    <mergeCell ref="D316:D317"/>
    <mergeCell ref="E316:E317"/>
    <mergeCell ref="E310:E311"/>
    <mergeCell ref="F310:F311"/>
    <mergeCell ref="L310:L311"/>
    <mergeCell ref="AR97:AR101"/>
    <mergeCell ref="N97:N99"/>
    <mergeCell ref="Y97:Y99"/>
    <mergeCell ref="Z97:Z99"/>
    <mergeCell ref="O149:V149"/>
    <mergeCell ref="R118:R119"/>
    <mergeCell ref="O130:V130"/>
    <mergeCell ref="O132:V132"/>
    <mergeCell ref="K182:K186"/>
    <mergeCell ref="K167:K171"/>
    <mergeCell ref="I167:I171"/>
    <mergeCell ref="J167:J171"/>
    <mergeCell ref="F252:F253"/>
    <mergeCell ref="G252:G253"/>
    <mergeCell ref="N166:AL166"/>
    <mergeCell ref="O151:V151"/>
    <mergeCell ref="A92:A105"/>
    <mergeCell ref="B93:B104"/>
    <mergeCell ref="C94:C103"/>
    <mergeCell ref="D95:D102"/>
    <mergeCell ref="H95:H102"/>
    <mergeCell ref="E96:E101"/>
    <mergeCell ref="I96:I101"/>
    <mergeCell ref="F97:F100"/>
    <mergeCell ref="AA97:AA99"/>
    <mergeCell ref="J97:J100"/>
    <mergeCell ref="S118:S119"/>
    <mergeCell ref="O146:V146"/>
    <mergeCell ref="O113:V113"/>
    <mergeCell ref="O112:V112"/>
    <mergeCell ref="O148:V148"/>
    <mergeCell ref="S135:S136"/>
    <mergeCell ref="A287:A295"/>
    <mergeCell ref="C291:C293"/>
    <mergeCell ref="I292:I293"/>
    <mergeCell ref="N167:N171"/>
    <mergeCell ref="B180:B188"/>
    <mergeCell ref="H252:H253"/>
    <mergeCell ref="B165:B173"/>
    <mergeCell ref="I182:I186"/>
    <mergeCell ref="J182:J186"/>
    <mergeCell ref="N182:N185"/>
    <mergeCell ref="D167:D171"/>
    <mergeCell ref="A179:A189"/>
    <mergeCell ref="A164:A174"/>
    <mergeCell ref="B290:B294"/>
    <mergeCell ref="C247:C248"/>
    <mergeCell ref="C252:C253"/>
    <mergeCell ref="C181:C187"/>
    <mergeCell ref="C166:C172"/>
    <mergeCell ref="AM167:AM172"/>
    <mergeCell ref="Z167:Z168"/>
    <mergeCell ref="Y167:Y168"/>
    <mergeCell ref="U167:U169"/>
    <mergeCell ref="U135:U136"/>
    <mergeCell ref="S167:S169"/>
    <mergeCell ref="N181:AK181"/>
    <mergeCell ref="Q167:Q170"/>
    <mergeCell ref="W167:W168"/>
    <mergeCell ref="N180:AK180"/>
    <mergeCell ref="P167:P170"/>
    <mergeCell ref="R167:R170"/>
    <mergeCell ref="X167:X168"/>
    <mergeCell ref="O147:V147"/>
    <mergeCell ref="O167:O170"/>
    <mergeCell ref="T167:T169"/>
    <mergeCell ref="O150:V150"/>
    <mergeCell ref="T152:T153"/>
    <mergeCell ref="V167:V169"/>
    <mergeCell ref="N179:AK179"/>
    <mergeCell ref="N164:AL164"/>
    <mergeCell ref="N165:AL165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7:D248"/>
    <mergeCell ref="E247:E248"/>
    <mergeCell ref="D182:D186"/>
    <mergeCell ref="B62:B71"/>
    <mergeCell ref="C63:C70"/>
    <mergeCell ref="A77:A88"/>
    <mergeCell ref="B78:B87"/>
    <mergeCell ref="C79:C86"/>
    <mergeCell ref="R135:R136"/>
    <mergeCell ref="R152:R153"/>
    <mergeCell ref="L167:L171"/>
    <mergeCell ref="S152:S153"/>
    <mergeCell ref="R182:R184"/>
    <mergeCell ref="M167:M171"/>
    <mergeCell ref="P182:P185"/>
    <mergeCell ref="Q182:Q185"/>
    <mergeCell ref="L182:L186"/>
    <mergeCell ref="M182:M186"/>
    <mergeCell ref="O182:O185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O80:V80"/>
    <mergeCell ref="O81:V81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50:I155"/>
    <mergeCell ref="I133:I138"/>
    <mergeCell ref="I116:I121"/>
    <mergeCell ref="K14:K16"/>
    <mergeCell ref="T50:T51"/>
    <mergeCell ref="J117:J120"/>
    <mergeCell ref="J151:J154"/>
    <mergeCell ref="M14:M15"/>
    <mergeCell ref="O14:O15"/>
    <mergeCell ref="R82:R83"/>
    <mergeCell ref="L14:L15"/>
    <mergeCell ref="O25:Q25"/>
    <mergeCell ref="O134:V134"/>
    <mergeCell ref="S27:T27"/>
    <mergeCell ref="J134:J137"/>
    <mergeCell ref="T135:T136"/>
    <mergeCell ref="Y198:Y199"/>
    <mergeCell ref="X198:X199"/>
    <mergeCell ref="W198:W199"/>
    <mergeCell ref="Y182:Y183"/>
    <mergeCell ref="V198:V199"/>
    <mergeCell ref="Q198:Q201"/>
    <mergeCell ref="U198:U200"/>
    <mergeCell ref="T198:T200"/>
    <mergeCell ref="R198:R200"/>
    <mergeCell ref="S198:S200"/>
    <mergeCell ref="AL182:AL187"/>
    <mergeCell ref="U152:U153"/>
    <mergeCell ref="X182:X183"/>
    <mergeCell ref="T182:T184"/>
    <mergeCell ref="W182:W183"/>
    <mergeCell ref="V182:V183"/>
    <mergeCell ref="U182:U184"/>
    <mergeCell ref="S182:S184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4:V114"/>
    <mergeCell ref="O115:V115"/>
    <mergeCell ref="T118:T119"/>
    <mergeCell ref="O117:V117"/>
    <mergeCell ref="O131:V131"/>
    <mergeCell ref="U118:U119"/>
    <mergeCell ref="O129:V129"/>
    <mergeCell ref="AM97:AM99"/>
    <mergeCell ref="AN97:AN99"/>
    <mergeCell ref="AO97:AO99"/>
    <mergeCell ref="AP97:AP99"/>
    <mergeCell ref="O92:AQ92"/>
    <mergeCell ref="O93:AQ93"/>
    <mergeCell ref="O94:AQ94"/>
    <mergeCell ref="O95:AQ95"/>
    <mergeCell ref="O96:AQ96"/>
    <mergeCell ref="AB97:AB99"/>
  </mergeCells>
  <phoneticPr fontId="8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2 M182 I282 E257 R9:S9 R14:S14 W112:W119 O64:V64 W146:W153 W129:W136 I294:I296 J9 E4 J14 AB198 U210:X210 W203:X203 F227:F228 F231:F232 F235:F238 F223:F224 M214:P214 M218:P218 O32 AC194 M167:M171 G277 E206 F242:H242 I267 E272 G262 E262 E267 G272 I272 I277:I278 E278 O48 E247:E248 E305:G305 O95">
      <formula1>900</formula1>
    </dataValidation>
    <dataValidation type="decimal" allowBlank="1" showErrorMessage="1" errorTitle="Ошибка" error="Допускается ввод только действительных чисел!" sqref="Y194 X198:X199 AD167:AG167 Q167:Q170 AC182:AF182 P182 J316 J327 P98:R98 AD98:AF98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7 U66:U67 Y198 U198 Q198 R167 S34:S35 S50:S51 U118:U119 U50:U51 U152:U153 S152:S153 S135:S136 S118:S119 U135:U136 U82:U83 S82:S83 G9 K9 O9 Z167 V167 AI173:AI175 AI167 Y182 Q182 U182 AH182 U34:U35 AJ182 AK167 Z97:Z99 Z107 AB107 AB97:AB99 AN97:AN99 AN107 AP107 AP97:AP99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5:R136 T135:T136 AA97:AA99 Y97:Y98 R118:R119 T118:T119 R50 R152:R153 T50:T51 T152:T153 AG182 AI182 R66 I242 T34:T35 J218:L218 T66:T67 T203:V203 R210:T210 J214:L214 AJ167 AH167 AA107 Y107 H310:I310 H316:I316 H322:I322 H327:I327 AO97:AO99 AM97:AM98 AO107 AM107"/>
    <dataValidation allowBlank="1" promptTitle="checkPeriodRange" sqref="AF183:AK183 Q51 Q153 Q136 Q119 AG168:AL168 Q35 Q67 Q83 R99:X99 AF99:AL99"/>
    <dataValidation type="list" allowBlank="1" showInputMessage="1" showErrorMessage="1" errorTitle="Ошибка" error="Выберите значение из списка" sqref="U194">
      <formula1>kind_of_diameters2</formula1>
    </dataValidation>
    <dataValidation type="decimal" allowBlank="1" showErrorMessage="1" errorTitle="Ошибка" error="Допускается ввод только неотрицательных чисел!" sqref="O152 F218:I218 F214:I214 F210:Q210 H203:S203 Q19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3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3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4 O117 O151">
      <formula1>kind_of_cons</formula1>
    </dataValidation>
    <dataValidation type="list" allowBlank="1" showInputMessage="1" showErrorMessage="1" errorTitle="Ошибка" error="Выберите значение из списка" sqref="O150">
      <formula1>kind_of_scheme_in</formula1>
    </dataValidation>
    <dataValidation type="list" allowBlank="1" showInputMessage="1" showErrorMessage="1" errorTitle="Ошибка" error="Выберите значение из списка" sqref="O49 O65 O33 O81 O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2">
      <formula1>kind_of_heat_transfer</formula1>
    </dataValidation>
    <dataValidation type="list" allowBlank="1" showInputMessage="1" showErrorMessage="1" errorTitle="Ошибка" error="Выберите значение из списка" sqref="M118 M135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2 J242 H267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2">
      <formula1>"a"</formula1>
    </dataValidation>
    <dataValidation allowBlank="1" sqref="S68:S73 S36:S41 S84:S89 S52:S57 Z100:Z106 AN100:AN106"/>
    <dataValidation type="list" allowBlank="1" showInputMessage="1" showErrorMessage="1" errorTitle="Ошибка" error="Выберите значение из списка" prompt="Выберите значение из списка" sqref="E242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7 M98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310 J322">
      <formula1>kind_of_control_method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3"/>
    <col min="3" max="3" width="9.140625" style="146"/>
    <col min="4" max="4" width="26.5703125" style="146" customWidth="1"/>
    <col min="5" max="6" width="26.5703125" style="80" customWidth="1"/>
    <col min="7" max="7" width="31.42578125" style="80" customWidth="1"/>
    <col min="8" max="8" width="40.85546875" style="80" customWidth="1"/>
    <col min="9" max="9" width="14.5703125" style="80" customWidth="1"/>
    <col min="10" max="10" width="26.85546875" style="80" customWidth="1"/>
    <col min="11" max="11" width="50" style="80" customWidth="1"/>
    <col min="12" max="13" width="10.7109375" style="80" customWidth="1"/>
    <col min="14" max="14" width="55.140625" style="80" customWidth="1"/>
    <col min="15" max="15" width="31.85546875" style="80" customWidth="1"/>
    <col min="16" max="16" width="23.85546875" style="80" customWidth="1"/>
    <col min="17" max="17" width="46.5703125" style="80" customWidth="1"/>
    <col min="18" max="18" width="24" style="80" bestFit="1" customWidth="1"/>
    <col min="19" max="19" width="20.5703125" style="80" customWidth="1"/>
    <col min="20" max="20" width="22" style="80" customWidth="1"/>
    <col min="21" max="22" width="26.42578125" style="80" customWidth="1"/>
    <col min="23" max="23" width="8.28515625" style="80" hidden="1" customWidth="1"/>
    <col min="24" max="24" width="59.7109375" style="80" customWidth="1"/>
    <col min="25" max="25" width="49.140625" style="80" customWidth="1"/>
    <col min="26" max="26" width="11.140625" style="80" customWidth="1"/>
    <col min="27" max="30" width="29" style="80" customWidth="1"/>
    <col min="31" max="31" width="9.140625" style="80"/>
    <col min="32" max="32" width="34.7109375" style="80" customWidth="1"/>
    <col min="33" max="33" width="9.140625" style="80"/>
    <col min="34" max="35" width="34.42578125" style="80" customWidth="1"/>
    <col min="36" max="36" width="9.140625" style="80"/>
    <col min="37" max="37" width="24.5703125" style="80" customWidth="1"/>
    <col min="38" max="38" width="9.140625" style="80"/>
    <col min="39" max="39" width="26.140625" style="80" customWidth="1"/>
    <col min="40" max="40" width="1.7109375" style="80" customWidth="1"/>
    <col min="41" max="41" width="9.140625" style="80"/>
    <col min="42" max="42" width="27.28515625" style="80" customWidth="1"/>
    <col min="43" max="43" width="29.7109375" style="80" customWidth="1"/>
    <col min="44" max="44" width="1.7109375" style="80" customWidth="1"/>
    <col min="45" max="45" width="21.42578125" style="80" customWidth="1"/>
    <col min="46" max="46" width="1.7109375" style="80" customWidth="1"/>
    <col min="47" max="47" width="31.28515625" style="80" bestFit="1" customWidth="1"/>
    <col min="48" max="48" width="1.7109375" style="80" customWidth="1"/>
    <col min="49" max="50" width="9.140625" style="505"/>
    <col min="51" max="51" width="9.140625" style="80"/>
    <col min="52" max="52" width="20" style="80" customWidth="1"/>
    <col min="53" max="53" width="42.85546875" style="80" bestFit="1" customWidth="1"/>
    <col min="54" max="16384" width="9.140625" style="80"/>
  </cols>
  <sheetData>
    <row r="1" spans="1:53" s="142" customFormat="1" ht="43.5" customHeight="1">
      <c r="A1" s="151" t="s">
        <v>63</v>
      </c>
      <c r="B1" s="151" t="s">
        <v>343</v>
      </c>
      <c r="C1" s="151" t="s">
        <v>77</v>
      </c>
      <c r="D1" s="151" t="s">
        <v>74</v>
      </c>
      <c r="E1" s="151" t="s">
        <v>172</v>
      </c>
      <c r="F1" s="151" t="s">
        <v>210</v>
      </c>
      <c r="G1" s="151" t="s">
        <v>188</v>
      </c>
      <c r="H1" s="151" t="s">
        <v>192</v>
      </c>
      <c r="I1" s="151" t="s">
        <v>209</v>
      </c>
      <c r="J1" s="151" t="s">
        <v>226</v>
      </c>
      <c r="K1" s="151" t="s">
        <v>230</v>
      </c>
      <c r="L1" s="151"/>
      <c r="M1" s="151"/>
      <c r="N1" s="96" t="s">
        <v>264</v>
      </c>
      <c r="O1" s="151" t="s">
        <v>256</v>
      </c>
      <c r="P1" s="151" t="s">
        <v>279</v>
      </c>
      <c r="Q1" s="151" t="s">
        <v>319</v>
      </c>
      <c r="R1" s="151" t="s">
        <v>22</v>
      </c>
      <c r="S1" s="151" t="s">
        <v>30</v>
      </c>
      <c r="T1" s="188" t="s">
        <v>36</v>
      </c>
      <c r="U1" s="188" t="s">
        <v>41</v>
      </c>
      <c r="V1" s="574"/>
      <c r="W1" s="575" t="s">
        <v>308</v>
      </c>
      <c r="X1" s="503" t="s">
        <v>277</v>
      </c>
      <c r="Y1" s="503" t="s">
        <v>291</v>
      </c>
      <c r="Z1" s="151"/>
      <c r="AA1" s="283" t="s">
        <v>344</v>
      </c>
      <c r="AB1" s="283"/>
      <c r="AC1" s="283" t="s">
        <v>345</v>
      </c>
      <c r="AD1" s="283"/>
      <c r="AF1" s="188" t="s">
        <v>316</v>
      </c>
      <c r="AH1" s="151" t="s">
        <v>317</v>
      </c>
      <c r="AI1" s="151" t="s">
        <v>318</v>
      </c>
      <c r="AK1" s="151" t="s">
        <v>335</v>
      </c>
      <c r="AM1" s="151" t="s">
        <v>336</v>
      </c>
      <c r="AP1" s="151" t="s">
        <v>356</v>
      </c>
      <c r="AQ1" s="151" t="s">
        <v>355</v>
      </c>
      <c r="AS1" s="503" t="s">
        <v>361</v>
      </c>
      <c r="AU1" s="188" t="s">
        <v>382</v>
      </c>
      <c r="AW1" s="506" t="s">
        <v>512</v>
      </c>
      <c r="AX1" s="506" t="s">
        <v>513</v>
      </c>
      <c r="AZ1" s="1133" t="s">
        <v>544</v>
      </c>
      <c r="BA1" s="1133"/>
    </row>
    <row r="2" spans="1:53" ht="66.75" customHeight="1">
      <c r="A2" s="5" t="s">
        <v>92</v>
      </c>
      <c r="B2" s="42">
        <v>2000</v>
      </c>
      <c r="C2" s="42">
        <v>2013</v>
      </c>
      <c r="D2" s="42" t="s">
        <v>75</v>
      </c>
      <c r="E2" s="144" t="s">
        <v>173</v>
      </c>
      <c r="F2" s="144" t="s">
        <v>211</v>
      </c>
      <c r="G2" s="144" t="s">
        <v>186</v>
      </c>
      <c r="H2" s="144" t="s">
        <v>190</v>
      </c>
      <c r="I2" s="144" t="s">
        <v>84</v>
      </c>
      <c r="J2" s="144" t="s">
        <v>227</v>
      </c>
      <c r="K2" s="145" t="s">
        <v>231</v>
      </c>
      <c r="L2" s="222" t="s">
        <v>231</v>
      </c>
      <c r="M2" s="145">
        <v>1</v>
      </c>
      <c r="N2" s="97" t="s">
        <v>268</v>
      </c>
      <c r="O2" s="145" t="s">
        <v>349</v>
      </c>
      <c r="P2" s="223" t="s">
        <v>43</v>
      </c>
      <c r="Q2" s="225" t="s">
        <v>3</v>
      </c>
      <c r="R2" s="228" t="s">
        <v>25</v>
      </c>
      <c r="S2" s="226" t="s">
        <v>27</v>
      </c>
      <c r="T2" s="227" t="s">
        <v>31</v>
      </c>
      <c r="U2" s="222" t="s">
        <v>37</v>
      </c>
      <c r="V2" s="576">
        <v>1</v>
      </c>
      <c r="W2" s="577"/>
      <c r="X2" s="578">
        <v>111</v>
      </c>
      <c r="Y2" s="42"/>
      <c r="Z2" s="184"/>
      <c r="AA2" s="300" t="s">
        <v>364</v>
      </c>
      <c r="AB2" s="285" t="s">
        <v>364</v>
      </c>
      <c r="AC2" s="42" t="s">
        <v>293</v>
      </c>
      <c r="AD2" s="285" t="s">
        <v>293</v>
      </c>
      <c r="AF2" s="43" t="s">
        <v>37</v>
      </c>
      <c r="AH2" s="144" t="s">
        <v>321</v>
      </c>
      <c r="AI2" s="144" t="s">
        <v>321</v>
      </c>
      <c r="AK2" s="144" t="s">
        <v>327</v>
      </c>
      <c r="AM2" s="144" t="s">
        <v>337</v>
      </c>
      <c r="AP2" s="900" t="s">
        <v>565</v>
      </c>
      <c r="AQ2" s="42" t="s">
        <v>564</v>
      </c>
      <c r="AS2" s="42" t="s">
        <v>359</v>
      </c>
      <c r="AU2" s="43" t="s">
        <v>375</v>
      </c>
      <c r="AW2" s="507" t="s">
        <v>514</v>
      </c>
      <c r="AX2" s="508" t="s">
        <v>514</v>
      </c>
      <c r="AZ2" s="561" t="s">
        <v>545</v>
      </c>
      <c r="BA2" s="562" t="s">
        <v>546</v>
      </c>
    </row>
    <row r="3" spans="1:53" ht="66.75" customHeight="1">
      <c r="A3" s="5" t="s">
        <v>93</v>
      </c>
      <c r="B3" s="42">
        <v>2001</v>
      </c>
      <c r="C3" s="42">
        <v>2014</v>
      </c>
      <c r="D3" s="42" t="s">
        <v>76</v>
      </c>
      <c r="E3" s="144" t="s">
        <v>174</v>
      </c>
      <c r="F3" s="144" t="s">
        <v>212</v>
      </c>
      <c r="G3" s="144" t="s">
        <v>187</v>
      </c>
      <c r="H3" s="144" t="s">
        <v>191</v>
      </c>
      <c r="I3" s="144" t="s">
        <v>50</v>
      </c>
      <c r="J3" s="144" t="s">
        <v>265</v>
      </c>
      <c r="K3" s="145" t="s">
        <v>233</v>
      </c>
      <c r="L3" s="145" t="s">
        <v>233</v>
      </c>
      <c r="M3" s="145">
        <v>2</v>
      </c>
      <c r="N3" s="97" t="s">
        <v>243</v>
      </c>
      <c r="O3" s="222" t="s">
        <v>350</v>
      </c>
      <c r="P3" s="223" t="s">
        <v>44</v>
      </c>
      <c r="Q3" s="225" t="s">
        <v>284</v>
      </c>
      <c r="R3" s="224" t="s">
        <v>286</v>
      </c>
      <c r="S3" s="226" t="s">
        <v>28</v>
      </c>
      <c r="T3" s="227" t="s">
        <v>32</v>
      </c>
      <c r="U3" s="222" t="s">
        <v>38</v>
      </c>
      <c r="V3" s="576">
        <v>2</v>
      </c>
      <c r="W3" s="577"/>
      <c r="X3" s="578" t="s">
        <v>564</v>
      </c>
      <c r="Y3" s="42" t="s">
        <v>568</v>
      </c>
      <c r="Z3" s="184"/>
      <c r="AA3" s="300" t="s">
        <v>363</v>
      </c>
      <c r="AB3" s="285" t="s">
        <v>363</v>
      </c>
      <c r="AC3" s="42" t="s">
        <v>294</v>
      </c>
      <c r="AD3" s="285" t="s">
        <v>294</v>
      </c>
      <c r="AF3" s="43" t="s">
        <v>38</v>
      </c>
      <c r="AH3" s="144" t="s">
        <v>346</v>
      </c>
      <c r="AI3" s="144" t="s">
        <v>325</v>
      </c>
      <c r="AK3" s="144" t="s">
        <v>328</v>
      </c>
      <c r="AM3" s="144" t="s">
        <v>338</v>
      </c>
      <c r="AP3" s="900" t="s">
        <v>564</v>
      </c>
      <c r="AQ3" s="42" t="s">
        <v>567</v>
      </c>
      <c r="AS3" s="42" t="s">
        <v>360</v>
      </c>
      <c r="AU3" s="43" t="s">
        <v>376</v>
      </c>
      <c r="AW3" s="507" t="s">
        <v>515</v>
      </c>
      <c r="AX3" s="508" t="s">
        <v>515</v>
      </c>
      <c r="AZ3" s="147" t="s">
        <v>612</v>
      </c>
      <c r="BA3" s="224" t="s">
        <v>611</v>
      </c>
    </row>
    <row r="4" spans="1:53" ht="66.75" customHeight="1">
      <c r="A4" s="5" t="s">
        <v>94</v>
      </c>
      <c r="B4" s="42">
        <v>2002</v>
      </c>
      <c r="C4" s="42">
        <v>2015</v>
      </c>
      <c r="E4" s="144" t="s">
        <v>175</v>
      </c>
      <c r="F4" s="144" t="s">
        <v>213</v>
      </c>
      <c r="H4" s="144" t="s">
        <v>2</v>
      </c>
      <c r="I4" s="144" t="s">
        <v>51</v>
      </c>
      <c r="J4" s="144" t="s">
        <v>266</v>
      </c>
      <c r="K4" s="145" t="s">
        <v>234</v>
      </c>
      <c r="L4" s="145" t="s">
        <v>234</v>
      </c>
      <c r="M4" s="145">
        <v>3</v>
      </c>
      <c r="N4" s="97" t="s">
        <v>269</v>
      </c>
      <c r="O4" s="222" t="s">
        <v>351</v>
      </c>
      <c r="Q4" s="225" t="s">
        <v>24</v>
      </c>
      <c r="R4" s="224" t="s">
        <v>707</v>
      </c>
      <c r="S4" s="226" t="s">
        <v>29</v>
      </c>
      <c r="T4" s="227" t="s">
        <v>33</v>
      </c>
      <c r="U4" s="222" t="s">
        <v>39</v>
      </c>
      <c r="V4" s="576">
        <v>3</v>
      </c>
      <c r="W4" s="577"/>
      <c r="X4" s="578">
        <v>222</v>
      </c>
      <c r="Y4" s="42"/>
      <c r="Z4" s="284"/>
      <c r="AA4" s="299" t="s">
        <v>362</v>
      </c>
      <c r="AB4" s="80" t="s">
        <v>362</v>
      </c>
      <c r="AC4" s="42" t="s">
        <v>295</v>
      </c>
      <c r="AD4" s="285" t="s">
        <v>295</v>
      </c>
      <c r="AF4" s="43" t="s">
        <v>39</v>
      </c>
      <c r="AH4" s="43" t="s">
        <v>352</v>
      </c>
      <c r="AK4" s="144" t="s">
        <v>329</v>
      </c>
      <c r="AM4" s="144" t="s">
        <v>339</v>
      </c>
      <c r="AP4" s="900" t="s">
        <v>567</v>
      </c>
      <c r="AQ4" s="42" t="s">
        <v>566</v>
      </c>
      <c r="AS4" s="42" t="s">
        <v>326</v>
      </c>
      <c r="AU4" s="43" t="s">
        <v>377</v>
      </c>
      <c r="AW4" s="507" t="s">
        <v>516</v>
      </c>
      <c r="AX4" s="508" t="s">
        <v>516</v>
      </c>
      <c r="AZ4" s="147" t="s">
        <v>614</v>
      </c>
      <c r="BA4" s="224" t="s">
        <v>613</v>
      </c>
    </row>
    <row r="5" spans="1:53" ht="66.75" customHeight="1">
      <c r="A5" s="5" t="s">
        <v>95</v>
      </c>
      <c r="B5" s="42">
        <v>2003</v>
      </c>
      <c r="C5" s="42">
        <v>2016</v>
      </c>
      <c r="E5" s="144" t="s">
        <v>176</v>
      </c>
      <c r="F5" s="144" t="s">
        <v>214</v>
      </c>
      <c r="I5" s="144" t="s">
        <v>52</v>
      </c>
      <c r="K5" s="145" t="s">
        <v>232</v>
      </c>
      <c r="L5" s="145" t="s">
        <v>232</v>
      </c>
      <c r="M5" s="145">
        <v>4</v>
      </c>
      <c r="N5" s="147" t="s">
        <v>270</v>
      </c>
      <c r="O5" s="144" t="s">
        <v>321</v>
      </c>
      <c r="Q5" s="225" t="s">
        <v>285</v>
      </c>
      <c r="R5" s="224" t="s">
        <v>287</v>
      </c>
      <c r="T5" s="43" t="s">
        <v>34</v>
      </c>
      <c r="U5" s="222" t="s">
        <v>40</v>
      </c>
      <c r="V5" s="576">
        <v>4</v>
      </c>
      <c r="W5" s="577"/>
      <c r="X5" s="578">
        <v>333</v>
      </c>
      <c r="Y5" s="42"/>
      <c r="Z5" s="284">
        <v>1</v>
      </c>
      <c r="AA5" s="299" t="s">
        <v>365</v>
      </c>
      <c r="AB5" s="80" t="s">
        <v>365</v>
      </c>
      <c r="AF5" s="43" t="s">
        <v>310</v>
      </c>
      <c r="AH5" s="144" t="s">
        <v>347</v>
      </c>
      <c r="AK5" s="144" t="s">
        <v>330</v>
      </c>
      <c r="AM5" s="144" t="s">
        <v>340</v>
      </c>
      <c r="AP5" s="900" t="s">
        <v>566</v>
      </c>
      <c r="AQ5" s="42"/>
      <c r="AU5" s="43" t="s">
        <v>378</v>
      </c>
      <c r="AW5" s="507" t="s">
        <v>517</v>
      </c>
      <c r="AX5" s="508" t="s">
        <v>517</v>
      </c>
      <c r="AZ5" s="147" t="s">
        <v>625</v>
      </c>
      <c r="BA5" s="224" t="s">
        <v>624</v>
      </c>
    </row>
    <row r="6" spans="1:53" ht="66.75" customHeight="1">
      <c r="A6" s="5" t="s">
        <v>96</v>
      </c>
      <c r="B6" s="42">
        <v>2004</v>
      </c>
      <c r="C6" s="42">
        <v>2017</v>
      </c>
      <c r="E6" s="144" t="s">
        <v>177</v>
      </c>
      <c r="F6" s="148"/>
      <c r="G6" s="151" t="s">
        <v>274</v>
      </c>
      <c r="H6" s="151" t="s">
        <v>242</v>
      </c>
      <c r="I6" s="144" t="s">
        <v>64</v>
      </c>
      <c r="J6" s="151" t="s">
        <v>248</v>
      </c>
      <c r="N6" s="147" t="s">
        <v>271</v>
      </c>
      <c r="O6" s="144" t="s">
        <v>325</v>
      </c>
      <c r="R6" s="224" t="s">
        <v>3</v>
      </c>
      <c r="T6" s="43" t="s">
        <v>35</v>
      </c>
      <c r="U6" s="222" t="s">
        <v>310</v>
      </c>
      <c r="V6" s="576">
        <v>5</v>
      </c>
      <c r="W6" s="577"/>
      <c r="X6" s="42" t="s">
        <v>565</v>
      </c>
      <c r="Y6" s="42" t="s">
        <v>568</v>
      </c>
      <c r="Z6" s="284"/>
      <c r="AA6" s="299"/>
      <c r="AH6" s="144" t="s">
        <v>348</v>
      </c>
      <c r="AK6" s="144" t="s">
        <v>331</v>
      </c>
      <c r="AM6" s="144" t="s">
        <v>341</v>
      </c>
      <c r="AP6" s="504"/>
      <c r="AQ6" s="42"/>
      <c r="AU6" s="302" t="s">
        <v>379</v>
      </c>
      <c r="AW6" s="507" t="s">
        <v>518</v>
      </c>
      <c r="AX6" s="508" t="s">
        <v>518</v>
      </c>
      <c r="AZ6" s="827" t="s">
        <v>626</v>
      </c>
      <c r="BA6" s="224" t="s">
        <v>627</v>
      </c>
    </row>
    <row r="7" spans="1:53" ht="66.75" customHeight="1">
      <c r="A7" s="5" t="s">
        <v>97</v>
      </c>
      <c r="B7" s="42">
        <v>2005</v>
      </c>
      <c r="E7" s="144" t="s">
        <v>178</v>
      </c>
      <c r="F7" s="148"/>
      <c r="G7" s="144" t="s">
        <v>239</v>
      </c>
      <c r="H7" s="144" t="s">
        <v>241</v>
      </c>
      <c r="I7" s="144" t="s">
        <v>65</v>
      </c>
      <c r="J7" s="144" t="s">
        <v>267</v>
      </c>
      <c r="N7" s="149" t="s">
        <v>272</v>
      </c>
      <c r="O7" s="144" t="s">
        <v>346</v>
      </c>
      <c r="U7" s="222" t="s">
        <v>76</v>
      </c>
      <c r="V7" s="579" t="s">
        <v>65</v>
      </c>
      <c r="W7" s="577"/>
      <c r="X7" s="42">
        <v>66666</v>
      </c>
      <c r="Y7" s="42"/>
      <c r="Z7" s="284"/>
      <c r="AA7" s="299"/>
      <c r="AH7" s="144" t="s">
        <v>322</v>
      </c>
      <c r="AK7" s="144" t="s">
        <v>332</v>
      </c>
      <c r="AM7" s="144" t="s">
        <v>342</v>
      </c>
      <c r="AP7" s="504"/>
      <c r="AQ7" s="42"/>
      <c r="AU7" s="302" t="s">
        <v>380</v>
      </c>
      <c r="AW7" s="507" t="s">
        <v>519</v>
      </c>
      <c r="AX7" s="508" t="s">
        <v>519</v>
      </c>
    </row>
    <row r="8" spans="1:53" ht="66.75" customHeight="1">
      <c r="A8" s="5" t="s">
        <v>98</v>
      </c>
      <c r="B8" s="42">
        <v>2006</v>
      </c>
      <c r="E8" s="144" t="s">
        <v>179</v>
      </c>
      <c r="F8" s="148"/>
      <c r="G8" s="144" t="s">
        <v>240</v>
      </c>
      <c r="H8" s="144" t="s">
        <v>247</v>
      </c>
      <c r="I8" s="144" t="s">
        <v>170</v>
      </c>
      <c r="J8" s="144" t="s">
        <v>263</v>
      </c>
      <c r="N8" s="150" t="s">
        <v>273</v>
      </c>
      <c r="O8" s="144" t="s">
        <v>352</v>
      </c>
      <c r="V8" s="579" t="s">
        <v>170</v>
      </c>
      <c r="W8" s="577"/>
      <c r="X8" s="42">
        <v>77777</v>
      </c>
      <c r="Y8" s="42"/>
      <c r="Z8" s="284"/>
      <c r="AA8" s="299"/>
      <c r="AK8" s="144" t="s">
        <v>333</v>
      </c>
      <c r="AP8" s="231"/>
      <c r="AU8" s="302" t="s">
        <v>381</v>
      </c>
      <c r="AW8" s="507" t="s">
        <v>520</v>
      </c>
      <c r="AX8" s="508" t="s">
        <v>520</v>
      </c>
    </row>
    <row r="9" spans="1:53" ht="66.75" customHeight="1">
      <c r="A9" s="5" t="s">
        <v>99</v>
      </c>
      <c r="B9" s="42">
        <v>2007</v>
      </c>
      <c r="E9" s="144" t="s">
        <v>180</v>
      </c>
      <c r="F9" s="148"/>
      <c r="G9" s="144" t="s">
        <v>247</v>
      </c>
      <c r="I9" s="144" t="s">
        <v>171</v>
      </c>
      <c r="O9" s="144" t="s">
        <v>347</v>
      </c>
      <c r="V9" s="579" t="s">
        <v>171</v>
      </c>
      <c r="W9" s="577"/>
      <c r="X9" s="42">
        <v>8888</v>
      </c>
      <c r="Y9" s="42"/>
      <c r="Z9" s="284">
        <v>1</v>
      </c>
      <c r="AA9" s="299"/>
      <c r="AK9" s="144" t="s">
        <v>334</v>
      </c>
      <c r="AP9" s="231"/>
      <c r="AW9" s="507" t="s">
        <v>521</v>
      </c>
      <c r="AX9" s="508" t="s">
        <v>521</v>
      </c>
    </row>
    <row r="10" spans="1:53" ht="66.75" customHeight="1">
      <c r="A10" s="5" t="s">
        <v>100</v>
      </c>
      <c r="B10" s="42">
        <v>2008</v>
      </c>
      <c r="E10" s="144" t="s">
        <v>181</v>
      </c>
      <c r="F10" s="148"/>
      <c r="I10" s="144" t="s">
        <v>194</v>
      </c>
      <c r="O10" s="144" t="s">
        <v>348</v>
      </c>
      <c r="V10" s="579" t="s">
        <v>194</v>
      </c>
      <c r="W10" s="577"/>
      <c r="X10" s="578" t="s">
        <v>566</v>
      </c>
      <c r="Y10" s="42" t="s">
        <v>563</v>
      </c>
      <c r="Z10" s="284"/>
      <c r="AP10" s="231"/>
      <c r="AW10" s="507" t="s">
        <v>522</v>
      </c>
      <c r="AX10" s="508" t="s">
        <v>522</v>
      </c>
    </row>
    <row r="11" spans="1:53" ht="66.75" customHeight="1">
      <c r="A11" s="5" t="s">
        <v>101</v>
      </c>
      <c r="B11" s="42">
        <v>2009</v>
      </c>
      <c r="E11" s="144" t="s">
        <v>182</v>
      </c>
      <c r="F11" s="148"/>
      <c r="I11" s="144" t="s">
        <v>195</v>
      </c>
      <c r="O11" s="144" t="s">
        <v>322</v>
      </c>
      <c r="V11" s="579" t="s">
        <v>195</v>
      </c>
      <c r="W11" s="579"/>
      <c r="X11" s="578" t="s">
        <v>567</v>
      </c>
      <c r="Y11" s="42" t="s">
        <v>563</v>
      </c>
      <c r="Z11" s="284"/>
      <c r="AP11" s="231"/>
      <c r="AW11" s="507" t="s">
        <v>523</v>
      </c>
      <c r="AX11" s="508" t="s">
        <v>523</v>
      </c>
    </row>
    <row r="12" spans="1:53" ht="33.75">
      <c r="A12" s="5" t="s">
        <v>61</v>
      </c>
      <c r="B12" s="42">
        <v>2010</v>
      </c>
      <c r="E12" s="144" t="s">
        <v>183</v>
      </c>
      <c r="F12" s="148"/>
      <c r="G12" s="151" t="s">
        <v>275</v>
      </c>
      <c r="H12" s="151" t="s">
        <v>244</v>
      </c>
      <c r="I12" s="144" t="s">
        <v>196</v>
      </c>
      <c r="O12" s="152" t="s">
        <v>353</v>
      </c>
      <c r="AW12" s="507" t="s">
        <v>195</v>
      </c>
      <c r="AX12" s="508" t="s">
        <v>195</v>
      </c>
    </row>
    <row r="13" spans="1:53" ht="22.5">
      <c r="A13" s="5" t="s">
        <v>102</v>
      </c>
      <c r="B13" s="42">
        <v>2011</v>
      </c>
      <c r="E13" s="144" t="s">
        <v>184</v>
      </c>
      <c r="F13" s="148"/>
      <c r="G13" s="144" t="s">
        <v>245</v>
      </c>
      <c r="H13" s="144" t="s">
        <v>246</v>
      </c>
      <c r="I13" s="144" t="s">
        <v>197</v>
      </c>
      <c r="O13" s="152" t="s">
        <v>334</v>
      </c>
      <c r="AW13" s="507" t="s">
        <v>196</v>
      </c>
      <c r="AX13" s="508" t="s">
        <v>196</v>
      </c>
    </row>
    <row r="14" spans="1:53" ht="21" customHeight="1">
      <c r="A14" s="5" t="s">
        <v>62</v>
      </c>
      <c r="B14" s="42">
        <v>2012</v>
      </c>
      <c r="G14" s="144" t="s">
        <v>247</v>
      </c>
      <c r="H14" s="144" t="s">
        <v>247</v>
      </c>
      <c r="I14" s="144" t="s">
        <v>198</v>
      </c>
      <c r="N14" s="96" t="s">
        <v>299</v>
      </c>
      <c r="AW14" s="507" t="s">
        <v>197</v>
      </c>
      <c r="AX14" s="508" t="s">
        <v>197</v>
      </c>
    </row>
    <row r="15" spans="1:53" ht="21" customHeight="1">
      <c r="A15" s="5" t="s">
        <v>424</v>
      </c>
      <c r="B15" s="42">
        <v>2013</v>
      </c>
      <c r="I15" s="144" t="s">
        <v>199</v>
      </c>
      <c r="N15" s="221" t="s">
        <v>307</v>
      </c>
      <c r="AW15" s="507" t="s">
        <v>198</v>
      </c>
      <c r="AX15" s="508" t="s">
        <v>198</v>
      </c>
    </row>
    <row r="16" spans="1:53" ht="21" customHeight="1">
      <c r="A16" s="5" t="s">
        <v>103</v>
      </c>
      <c r="B16" s="42">
        <v>2014</v>
      </c>
      <c r="I16" s="144" t="s">
        <v>200</v>
      </c>
      <c r="N16" s="221" t="s">
        <v>306</v>
      </c>
      <c r="AW16" s="507" t="s">
        <v>199</v>
      </c>
      <c r="AX16" s="508" t="s">
        <v>199</v>
      </c>
    </row>
    <row r="17" spans="1:50" ht="21" customHeight="1">
      <c r="A17" s="5" t="s">
        <v>104</v>
      </c>
      <c r="B17" s="42">
        <v>2015</v>
      </c>
      <c r="I17" s="144" t="s">
        <v>201</v>
      </c>
      <c r="N17" s="221" t="s">
        <v>305</v>
      </c>
      <c r="X17" s="298"/>
      <c r="AW17" s="507" t="s">
        <v>200</v>
      </c>
      <c r="AX17" s="508" t="s">
        <v>200</v>
      </c>
    </row>
    <row r="18" spans="1:50" ht="21" customHeight="1">
      <c r="A18" s="5" t="s">
        <v>105</v>
      </c>
      <c r="B18" s="42">
        <v>2016</v>
      </c>
      <c r="I18" s="144" t="s">
        <v>202</v>
      </c>
      <c r="N18" s="221" t="s">
        <v>304</v>
      </c>
      <c r="X18" s="298"/>
      <c r="AW18" s="507" t="s">
        <v>201</v>
      </c>
      <c r="AX18" s="508" t="s">
        <v>201</v>
      </c>
    </row>
    <row r="19" spans="1:50" ht="21" customHeight="1">
      <c r="A19" s="5" t="s">
        <v>106</v>
      </c>
      <c r="B19" s="42">
        <v>2017</v>
      </c>
      <c r="I19" s="144" t="s">
        <v>203</v>
      </c>
      <c r="N19" s="221" t="s">
        <v>303</v>
      </c>
      <c r="X19" s="298"/>
      <c r="AW19" s="507" t="s">
        <v>202</v>
      </c>
      <c r="AX19" s="508" t="s">
        <v>202</v>
      </c>
    </row>
    <row r="20" spans="1:50" ht="21" customHeight="1">
      <c r="A20" s="5" t="s">
        <v>107</v>
      </c>
      <c r="B20" s="42">
        <v>2018</v>
      </c>
      <c r="I20" s="144" t="s">
        <v>204</v>
      </c>
      <c r="N20" s="221" t="s">
        <v>302</v>
      </c>
      <c r="AW20" s="507" t="s">
        <v>203</v>
      </c>
      <c r="AX20" s="508" t="s">
        <v>203</v>
      </c>
    </row>
    <row r="21" spans="1:50" ht="21" customHeight="1">
      <c r="A21" s="5" t="s">
        <v>108</v>
      </c>
      <c r="B21" s="42">
        <v>2019</v>
      </c>
      <c r="I21" s="144" t="s">
        <v>205</v>
      </c>
      <c r="N21" s="221" t="s">
        <v>301</v>
      </c>
      <c r="AW21" s="507" t="s">
        <v>204</v>
      </c>
      <c r="AX21" s="508" t="s">
        <v>204</v>
      </c>
    </row>
    <row r="22" spans="1:50" ht="21" customHeight="1">
      <c r="A22" s="5" t="s">
        <v>109</v>
      </c>
      <c r="B22" s="42">
        <v>2020</v>
      </c>
      <c r="N22" s="221" t="s">
        <v>300</v>
      </c>
      <c r="AW22" s="507" t="s">
        <v>205</v>
      </c>
      <c r="AX22" s="508" t="s">
        <v>205</v>
      </c>
    </row>
    <row r="23" spans="1:50" ht="21" customHeight="1">
      <c r="A23" s="5" t="s">
        <v>110</v>
      </c>
      <c r="B23" s="42">
        <v>2021</v>
      </c>
      <c r="AW23" s="507" t="s">
        <v>524</v>
      </c>
      <c r="AX23" s="508" t="s">
        <v>524</v>
      </c>
    </row>
    <row r="24" spans="1:50" ht="21" customHeight="1">
      <c r="A24" s="5" t="s">
        <v>111</v>
      </c>
      <c r="B24" s="42">
        <v>2022</v>
      </c>
      <c r="AW24" s="507" t="s">
        <v>525</v>
      </c>
      <c r="AX24" s="508" t="s">
        <v>525</v>
      </c>
    </row>
    <row r="25" spans="1:50">
      <c r="A25" s="5" t="s">
        <v>112</v>
      </c>
      <c r="B25" s="42">
        <v>2023</v>
      </c>
      <c r="AW25" s="507" t="s">
        <v>526</v>
      </c>
      <c r="AX25" s="508" t="s">
        <v>526</v>
      </c>
    </row>
    <row r="26" spans="1:50">
      <c r="A26" s="5" t="s">
        <v>113</v>
      </c>
      <c r="B26" s="42">
        <v>2024</v>
      </c>
      <c r="AX26" s="508" t="s">
        <v>527</v>
      </c>
    </row>
    <row r="27" spans="1:50">
      <c r="A27" s="5" t="s">
        <v>114</v>
      </c>
      <c r="B27" s="42">
        <v>2025</v>
      </c>
      <c r="AX27" s="508" t="s">
        <v>528</v>
      </c>
    </row>
    <row r="28" spans="1:50">
      <c r="A28" s="5" t="s">
        <v>115</v>
      </c>
      <c r="D28" s="367"/>
      <c r="E28" s="368"/>
      <c r="F28" s="368"/>
      <c r="H28" s="369" t="s">
        <v>413</v>
      </c>
      <c r="AX28" s="508" t="s">
        <v>529</v>
      </c>
    </row>
    <row r="29" spans="1:50">
      <c r="A29" s="5" t="s">
        <v>116</v>
      </c>
      <c r="D29" s="370" t="s">
        <v>414</v>
      </c>
      <c r="E29" s="371" t="str">
        <f>IF(periodStart = "","", periodStart)</f>
        <v>01.01.2023</v>
      </c>
      <c r="F29" s="371" t="str">
        <f>IF(periodEnd = "","", periodEnd)</f>
        <v>31.12.2023</v>
      </c>
      <c r="H29" s="372" t="s">
        <v>1229</v>
      </c>
      <c r="AX29" s="508" t="s">
        <v>530</v>
      </c>
    </row>
    <row r="30" spans="1:50">
      <c r="A30" s="5" t="s">
        <v>117</v>
      </c>
      <c r="D30" s="373"/>
      <c r="E30" s="374"/>
      <c r="F30" s="374"/>
      <c r="AX30" s="508" t="s">
        <v>531</v>
      </c>
    </row>
    <row r="31" spans="1:50" ht="12.75">
      <c r="A31" s="5" t="s">
        <v>118</v>
      </c>
      <c r="D31" s="367"/>
      <c r="E31" s="368"/>
      <c r="F31" s="368"/>
      <c r="H31" s="375"/>
      <c r="AX31" s="508" t="s">
        <v>532</v>
      </c>
    </row>
    <row r="32" spans="1:50">
      <c r="A32" s="5" t="s">
        <v>119</v>
      </c>
      <c r="D32" s="370" t="s">
        <v>415</v>
      </c>
      <c r="E32" s="376"/>
      <c r="F32" s="376"/>
      <c r="H32" s="377" t="s">
        <v>416</v>
      </c>
      <c r="AX32" s="508" t="s">
        <v>533</v>
      </c>
    </row>
    <row r="33" spans="1:50">
      <c r="A33" s="5" t="s">
        <v>120</v>
      </c>
      <c r="AX33" s="508" t="s">
        <v>534</v>
      </c>
    </row>
    <row r="34" spans="1:50">
      <c r="A34" s="5" t="s">
        <v>121</v>
      </c>
      <c r="AX34" s="508" t="s">
        <v>535</v>
      </c>
    </row>
    <row r="35" spans="1:50">
      <c r="A35" s="5" t="s">
        <v>122</v>
      </c>
      <c r="AX35" s="508" t="s">
        <v>536</v>
      </c>
    </row>
    <row r="36" spans="1:50">
      <c r="A36" s="5" t="s">
        <v>86</v>
      </c>
      <c r="AX36" s="508" t="s">
        <v>537</v>
      </c>
    </row>
    <row r="37" spans="1:50">
      <c r="A37" s="5" t="s">
        <v>87</v>
      </c>
      <c r="AX37" s="508" t="s">
        <v>538</v>
      </c>
    </row>
    <row r="38" spans="1:50">
      <c r="A38" s="5" t="s">
        <v>88</v>
      </c>
      <c r="AX38" s="508" t="s">
        <v>539</v>
      </c>
    </row>
    <row r="39" spans="1:50">
      <c r="A39" s="5" t="s">
        <v>89</v>
      </c>
      <c r="AX39" s="508" t="s">
        <v>487</v>
      </c>
    </row>
    <row r="40" spans="1:50">
      <c r="A40" s="5" t="s">
        <v>90</v>
      </c>
      <c r="AX40" s="508" t="s">
        <v>488</v>
      </c>
    </row>
    <row r="41" spans="1:50">
      <c r="A41" s="5" t="s">
        <v>91</v>
      </c>
      <c r="AX41" s="508" t="s">
        <v>489</v>
      </c>
    </row>
    <row r="42" spans="1:50">
      <c r="A42" s="5" t="s">
        <v>123</v>
      </c>
      <c r="AX42" s="508" t="s">
        <v>490</v>
      </c>
    </row>
    <row r="43" spans="1:50">
      <c r="A43" s="5" t="s">
        <v>124</v>
      </c>
      <c r="AX43" s="508" t="s">
        <v>491</v>
      </c>
    </row>
    <row r="44" spans="1:50">
      <c r="A44" s="5" t="s">
        <v>125</v>
      </c>
      <c r="AX44" s="508" t="s">
        <v>492</v>
      </c>
    </row>
    <row r="45" spans="1:50">
      <c r="A45" s="5" t="s">
        <v>126</v>
      </c>
      <c r="AX45" s="508" t="s">
        <v>493</v>
      </c>
    </row>
    <row r="46" spans="1:50">
      <c r="A46" s="5" t="s">
        <v>127</v>
      </c>
      <c r="AX46" s="508" t="s">
        <v>494</v>
      </c>
    </row>
    <row r="47" spans="1:50">
      <c r="A47" s="5" t="s">
        <v>148</v>
      </c>
      <c r="AX47" s="508" t="s">
        <v>495</v>
      </c>
    </row>
    <row r="48" spans="1:50">
      <c r="A48" s="5" t="s">
        <v>149</v>
      </c>
      <c r="AX48" s="508" t="s">
        <v>496</v>
      </c>
    </row>
    <row r="49" spans="1:50">
      <c r="A49" s="5" t="s">
        <v>150</v>
      </c>
      <c r="AX49" s="508" t="s">
        <v>497</v>
      </c>
    </row>
    <row r="50" spans="1:50">
      <c r="A50" s="5" t="s">
        <v>128</v>
      </c>
      <c r="AX50" s="508" t="s">
        <v>498</v>
      </c>
    </row>
    <row r="51" spans="1:50">
      <c r="A51" s="5" t="s">
        <v>129</v>
      </c>
      <c r="AX51" s="508" t="s">
        <v>499</v>
      </c>
    </row>
    <row r="52" spans="1:50">
      <c r="A52" s="5" t="s">
        <v>130</v>
      </c>
      <c r="AX52" s="508" t="s">
        <v>500</v>
      </c>
    </row>
    <row r="53" spans="1:50">
      <c r="A53" s="5" t="s">
        <v>131</v>
      </c>
      <c r="AX53" s="508" t="s">
        <v>501</v>
      </c>
    </row>
    <row r="54" spans="1:50">
      <c r="A54" s="5" t="s">
        <v>132</v>
      </c>
      <c r="AX54" s="508" t="s">
        <v>502</v>
      </c>
    </row>
    <row r="55" spans="1:50">
      <c r="A55" s="5" t="s">
        <v>133</v>
      </c>
      <c r="AX55" s="508" t="s">
        <v>503</v>
      </c>
    </row>
    <row r="56" spans="1:50">
      <c r="A56" s="5" t="s">
        <v>134</v>
      </c>
      <c r="AX56" s="508" t="s">
        <v>504</v>
      </c>
    </row>
    <row r="57" spans="1:50">
      <c r="A57" s="5" t="s">
        <v>383</v>
      </c>
      <c r="AX57" s="508" t="s">
        <v>505</v>
      </c>
    </row>
    <row r="58" spans="1:50">
      <c r="A58" s="5" t="s">
        <v>135</v>
      </c>
      <c r="AX58" s="508" t="s">
        <v>506</v>
      </c>
    </row>
    <row r="59" spans="1:50">
      <c r="A59" s="5" t="s">
        <v>136</v>
      </c>
      <c r="AX59" s="508" t="s">
        <v>507</v>
      </c>
    </row>
    <row r="60" spans="1:50">
      <c r="A60" s="5" t="s">
        <v>137</v>
      </c>
      <c r="AX60" s="508" t="s">
        <v>508</v>
      </c>
    </row>
    <row r="61" spans="1:50">
      <c r="A61" s="5" t="s">
        <v>138</v>
      </c>
      <c r="AX61" s="508" t="s">
        <v>509</v>
      </c>
    </row>
    <row r="62" spans="1:50">
      <c r="A62" s="5" t="s">
        <v>81</v>
      </c>
    </row>
    <row r="63" spans="1:50">
      <c r="A63" s="5" t="s">
        <v>139</v>
      </c>
    </row>
    <row r="64" spans="1:50">
      <c r="A64" s="5" t="s">
        <v>140</v>
      </c>
    </row>
    <row r="65" spans="1:1">
      <c r="A65" s="5" t="s">
        <v>141</v>
      </c>
    </row>
    <row r="66" spans="1:1">
      <c r="A66" s="5" t="s">
        <v>142</v>
      </c>
    </row>
    <row r="67" spans="1:1">
      <c r="A67" s="5" t="s">
        <v>143</v>
      </c>
    </row>
    <row r="68" spans="1:1">
      <c r="A68" s="5" t="s">
        <v>144</v>
      </c>
    </row>
    <row r="69" spans="1:1">
      <c r="A69" s="5" t="s">
        <v>145</v>
      </c>
    </row>
    <row r="70" spans="1:1">
      <c r="A70" s="5" t="s">
        <v>146</v>
      </c>
    </row>
    <row r="71" spans="1:1">
      <c r="A71" s="5" t="s">
        <v>147</v>
      </c>
    </row>
    <row r="72" spans="1:1">
      <c r="A72" s="5" t="s">
        <v>151</v>
      </c>
    </row>
    <row r="73" spans="1:1">
      <c r="A73" s="5" t="s">
        <v>152</v>
      </c>
    </row>
    <row r="74" spans="1:1">
      <c r="A74" s="5" t="s">
        <v>153</v>
      </c>
    </row>
    <row r="75" spans="1:1">
      <c r="A75" s="5" t="s">
        <v>154</v>
      </c>
    </row>
    <row r="76" spans="1:1">
      <c r="A76" s="5" t="s">
        <v>155</v>
      </c>
    </row>
    <row r="77" spans="1:1">
      <c r="A77" s="5" t="s">
        <v>156</v>
      </c>
    </row>
    <row r="78" spans="1:1">
      <c r="A78" s="5" t="s">
        <v>157</v>
      </c>
    </row>
    <row r="79" spans="1:1">
      <c r="A79" s="5" t="s">
        <v>85</v>
      </c>
    </row>
    <row r="80" spans="1:1">
      <c r="A80" s="5" t="s">
        <v>158</v>
      </c>
    </row>
    <row r="81" spans="1:1">
      <c r="A81" s="5" t="s">
        <v>159</v>
      </c>
    </row>
    <row r="82" spans="1:1">
      <c r="A82" s="5" t="s">
        <v>160</v>
      </c>
    </row>
    <row r="83" spans="1:1">
      <c r="A83" s="5" t="s">
        <v>45</v>
      </c>
    </row>
    <row r="84" spans="1:1">
      <c r="A84" s="5" t="s">
        <v>46</v>
      </c>
    </row>
    <row r="85" spans="1:1">
      <c r="A85" s="5" t="s">
        <v>47</v>
      </c>
    </row>
    <row r="86" spans="1:1">
      <c r="A86" s="5" t="s">
        <v>48</v>
      </c>
    </row>
    <row r="87" spans="1:1">
      <c r="A87" s="5" t="s">
        <v>49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85"/>
  <sheetViews>
    <sheetView showGridLines="0" workbookViewId="0"/>
  </sheetViews>
  <sheetFormatPr defaultRowHeight="11.25"/>
  <sheetData>
    <row r="1" spans="1:1">
      <c r="A1" s="879">
        <f>IF('Форма 1.10'!$F$10="",1,0)</f>
        <v>0</v>
      </c>
    </row>
    <row r="2" spans="1:1">
      <c r="A2" s="879">
        <f>IF('Форма 1.10'!$G$10="",1,0)</f>
        <v>0</v>
      </c>
    </row>
    <row r="3" spans="1:1">
      <c r="A3" s="879">
        <f>IF('Форма 1.10'!$F$11="",1,0)</f>
        <v>0</v>
      </c>
    </row>
    <row r="4" spans="1:1">
      <c r="A4" s="879">
        <f>IF('Форма 1.10'!$G$11="",1,0)</f>
        <v>0</v>
      </c>
    </row>
    <row r="5" spans="1:1">
      <c r="A5" s="879">
        <f>IF('Форма 1.10'!$F$12="",1,0)</f>
        <v>0</v>
      </c>
    </row>
    <row r="6" spans="1:1">
      <c r="A6" s="879">
        <f>IF('Форма 1.10'!$G$12="",1,0)</f>
        <v>0</v>
      </c>
    </row>
    <row r="7" spans="1:1">
      <c r="A7" s="879">
        <f>IF('Форма 1.10'!$F$13="",1,0)</f>
        <v>0</v>
      </c>
    </row>
    <row r="8" spans="1:1">
      <c r="A8" s="879">
        <f>IF('Форма 1.10'!$G$13="",1,0)</f>
        <v>0</v>
      </c>
    </row>
    <row r="9" spans="1:1">
      <c r="A9" s="879">
        <f>IF('Форма 1.11.1'!$J$15="",1,0)</f>
        <v>0</v>
      </c>
    </row>
    <row r="10" spans="1:1">
      <c r="A10" s="879">
        <f>IF('Форма 1.11.1'!$H$17="",1,0)</f>
        <v>0</v>
      </c>
    </row>
    <row r="11" spans="1:1">
      <c r="A11" s="879">
        <f>IF('Форма 1.11.1'!$I$17="",1,0)</f>
        <v>0</v>
      </c>
    </row>
    <row r="12" spans="1:1">
      <c r="A12" s="879">
        <f>IF('Форма 1.11.1'!$J$17="",1,0)</f>
        <v>0</v>
      </c>
    </row>
    <row r="13" spans="1:1">
      <c r="A13" s="879">
        <f>IF('Форма 1.11.1'!$H$22="",1,0)</f>
        <v>0</v>
      </c>
    </row>
    <row r="14" spans="1:1">
      <c r="A14" s="879">
        <f>IF('Форма 1.11.1'!$I$22="",1,0)</f>
        <v>0</v>
      </c>
    </row>
    <row r="15" spans="1:1">
      <c r="A15" s="879">
        <f>IF('Форма 1.11.1'!$J$22="",1,0)</f>
        <v>0</v>
      </c>
    </row>
    <row r="16" spans="1:1">
      <c r="A16" s="879">
        <f>IF('Форма 1.11.1'!$H$25="",1,0)</f>
        <v>0</v>
      </c>
    </row>
    <row r="17" spans="1:1">
      <c r="A17" s="879">
        <f>IF('Форма 1.11.1'!$I$25="",1,0)</f>
        <v>0</v>
      </c>
    </row>
    <row r="18" spans="1:1">
      <c r="A18" s="879">
        <f>IF('Форма 1.11.1'!$J$25="",1,0)</f>
        <v>0</v>
      </c>
    </row>
    <row r="19" spans="1:1">
      <c r="A19" s="879">
        <f>IF('Форма 1.11.1'!$H$28="",1,0)</f>
        <v>0</v>
      </c>
    </row>
    <row r="20" spans="1:1">
      <c r="A20" s="879">
        <f>IF('Форма 1.11.1'!$I$28="",1,0)</f>
        <v>0</v>
      </c>
    </row>
    <row r="21" spans="1:1">
      <c r="A21" s="879">
        <f>IF('Форма 1.11.1'!$J$28="",1,0)</f>
        <v>0</v>
      </c>
    </row>
    <row r="22" spans="1:1">
      <c r="A22" s="879">
        <f>IF('Форма 1.11.1'!$H$31="",1,0)</f>
        <v>0</v>
      </c>
    </row>
    <row r="23" spans="1:1">
      <c r="A23" s="879">
        <f>IF('Форма 1.11.1'!$I$31="",1,0)</f>
        <v>0</v>
      </c>
    </row>
    <row r="24" spans="1:1">
      <c r="A24" s="879">
        <f>IF('Форма 1.11.1'!$J$31="",1,0)</f>
        <v>0</v>
      </c>
    </row>
    <row r="25" spans="1:1">
      <c r="A25" s="879">
        <f>IF('Форма 1.11.2 | Т-транс'!$O$22="",1,0)</f>
        <v>1</v>
      </c>
    </row>
    <row r="26" spans="1:1">
      <c r="A26" s="879">
        <f>IF('Форма 1.11.2 | Т-транс'!$R$23="",1,0)</f>
        <v>1</v>
      </c>
    </row>
    <row r="27" spans="1:1">
      <c r="A27" s="879">
        <f>IF('Форма 1.11.2 | Т-транс'!$T$23="",1,0)</f>
        <v>1</v>
      </c>
    </row>
    <row r="28" spans="1:1">
      <c r="A28" s="879">
        <f>IF('Форма 1.11.2 | Т-транс'!$S$23="",1,0)</f>
        <v>0</v>
      </c>
    </row>
    <row r="29" spans="1:1">
      <c r="A29" s="879">
        <f>IF('Форма 1.11.2 | Т-транс'!$U$23="",1,0)</f>
        <v>0</v>
      </c>
    </row>
    <row r="30" spans="1:1">
      <c r="A30" s="879">
        <f>IF('Форма 1.11.2 | Т-гор.вода'!$O$22="",1,0)</f>
        <v>0</v>
      </c>
    </row>
    <row r="31" spans="1:1">
      <c r="A31" s="879">
        <f>IF('Форма 1.11.2 | Т-гор.вода'!$Y$23="",1,0)</f>
        <v>0</v>
      </c>
    </row>
    <row r="32" spans="1:1">
      <c r="A32" s="879">
        <f>IF('Форма 1.11.2 | Т-гор.вода'!$AA$23="",1,0)</f>
        <v>0</v>
      </c>
    </row>
    <row r="33" spans="1:1">
      <c r="A33" s="879">
        <f>IF('Форма 1.11.2 | Т-гор.вода'!$M$24="",1,0)</f>
        <v>0</v>
      </c>
    </row>
    <row r="34" spans="1:1">
      <c r="A34" s="879">
        <f>IF('Форма 1.11.2 | Т-гор.вода'!$Z$23="",1,0)</f>
        <v>0</v>
      </c>
    </row>
    <row r="35" spans="1:1">
      <c r="A35" s="879">
        <f>IF('Форма 1.11.2 | Т-гор.вода'!$AB$23="",1,0)</f>
        <v>0</v>
      </c>
    </row>
    <row r="36" spans="1:1">
      <c r="A36" s="879">
        <f>IF('Форма 1.11.3 | Т-подкл(инд)'!$M$22="",1,0)</f>
        <v>1</v>
      </c>
    </row>
    <row r="37" spans="1:1">
      <c r="A37" s="879">
        <f>IF('Форма 1.11.3 | Т-подкл(инд)'!$Q$22="",1,0)</f>
        <v>1</v>
      </c>
    </row>
    <row r="38" spans="1:1">
      <c r="A38" s="879">
        <f>IF('Форма 1.11.3 | Т-подкл(инд)'!$AD$22="",1,0)</f>
        <v>1</v>
      </c>
    </row>
    <row r="39" spans="1:1">
      <c r="A39" s="879">
        <f>IF('Форма 1.11.3 | Т-подкл(инд)'!$AE$22="",1,0)</f>
        <v>1</v>
      </c>
    </row>
    <row r="40" spans="1:1">
      <c r="A40" s="879">
        <f>IF('Форма 1.11.3 | Т-подкл(инд)'!$AF$22="",1,0)</f>
        <v>1</v>
      </c>
    </row>
    <row r="41" spans="1:1">
      <c r="A41" s="879">
        <f>IF('Форма 1.11.3 | Т-подкл(инд)'!$AG$22="",1,0)</f>
        <v>1</v>
      </c>
    </row>
    <row r="42" spans="1:1">
      <c r="A42" s="879">
        <f>IF('Форма 1.11.3 | Т-подкл(инд)'!$AH$22="",1,0)</f>
        <v>1</v>
      </c>
    </row>
    <row r="43" spans="1:1">
      <c r="A43" s="879">
        <f>IF('Форма 1.11.3 | Т-подкл(инд)'!$AJ$22="",1,0)</f>
        <v>1</v>
      </c>
    </row>
    <row r="44" spans="1:1">
      <c r="A44" s="879">
        <f>IF('Форма 1.11.3 | Т-подкл(инд)'!$N$22="",1,0)</f>
        <v>0</v>
      </c>
    </row>
    <row r="45" spans="1:1">
      <c r="A45" s="879">
        <f>IF('Форма 1.11.3 | Т-подкл(инд)'!$R$22="",1,0)</f>
        <v>0</v>
      </c>
    </row>
    <row r="46" spans="1:1">
      <c r="A46" s="879">
        <f>IF('Форма 1.11.3 | Т-подкл(инд)'!$V$22="",1,0)</f>
        <v>0</v>
      </c>
    </row>
    <row r="47" spans="1:1">
      <c r="A47" s="879">
        <f>IF('Форма 1.11.3 | Т-подкл(инд)'!$Z$22="",1,0)</f>
        <v>0</v>
      </c>
    </row>
    <row r="48" spans="1:1">
      <c r="A48" s="879">
        <f>IF('Форма 1.11.3 | Т-подкл(инд)'!$AI$22="",1,0)</f>
        <v>0</v>
      </c>
    </row>
    <row r="49" spans="1:1">
      <c r="A49" s="879">
        <f>IF('Форма 1.11.3 | Т-подкл(инд)'!$AK$22="",1,0)</f>
        <v>0</v>
      </c>
    </row>
    <row r="50" spans="1:1">
      <c r="A50" s="879">
        <f>IF('Форма 1.11.3 | Т-подкл'!$P$22="",1,0)</f>
        <v>1</v>
      </c>
    </row>
    <row r="51" spans="1:1">
      <c r="A51" s="879">
        <f>IF('Форма 1.11.3 | Т-подкл'!$AC$22="",1,0)</f>
        <v>1</v>
      </c>
    </row>
    <row r="52" spans="1:1">
      <c r="A52" s="879">
        <f>IF('Форма 1.11.3 | Т-подкл'!$AD$22="",1,0)</f>
        <v>1</v>
      </c>
    </row>
    <row r="53" spans="1:1">
      <c r="A53" s="879">
        <f>IF('Форма 1.11.3 | Т-подкл'!$AE$22="",1,0)</f>
        <v>1</v>
      </c>
    </row>
    <row r="54" spans="1:1">
      <c r="A54" s="879">
        <f>IF('Форма 1.11.3 | Т-подкл'!$AF$22="",1,0)</f>
        <v>1</v>
      </c>
    </row>
    <row r="55" spans="1:1">
      <c r="A55" s="879">
        <f>IF('Форма 1.11.3 | Т-подкл'!$AG$22="",1,0)</f>
        <v>1</v>
      </c>
    </row>
    <row r="56" spans="1:1">
      <c r="A56" s="879">
        <f>IF('Форма 1.11.3 | Т-подкл'!$AI$22="",1,0)</f>
        <v>1</v>
      </c>
    </row>
    <row r="57" spans="1:1">
      <c r="A57" s="879">
        <f>IF('Форма 1.11.3 | Т-подкл'!$Q$22="",1,0)</f>
        <v>0</v>
      </c>
    </row>
    <row r="58" spans="1:1">
      <c r="A58" s="879">
        <f>IF('Форма 1.11.3 | Т-подкл'!$U$22="",1,0)</f>
        <v>0</v>
      </c>
    </row>
    <row r="59" spans="1:1">
      <c r="A59" s="879">
        <f>IF('Форма 1.11.3 | Т-подкл'!$Y$22="",1,0)</f>
        <v>0</v>
      </c>
    </row>
    <row r="60" spans="1:1">
      <c r="A60" s="879">
        <f>IF('Форма 1.11.3 | Т-подкл'!$AH$22="",1,0)</f>
        <v>0</v>
      </c>
    </row>
    <row r="61" spans="1:1">
      <c r="A61" s="879">
        <f>IF('Форма 1.11.3 | Т-подкл'!$AJ$22="",1,0)</f>
        <v>0</v>
      </c>
    </row>
    <row r="62" spans="1:1">
      <c r="A62" s="879">
        <f>IF('Форма 1.0.2'!$E$12="",1,0)</f>
        <v>1</v>
      </c>
    </row>
    <row r="63" spans="1:1">
      <c r="A63" s="879">
        <f>IF('Форма 1.0.2'!$F$12="",1,0)</f>
        <v>1</v>
      </c>
    </row>
    <row r="64" spans="1:1">
      <c r="A64" s="879">
        <f>IF('Форма 1.0.2'!$G$12="",1,0)</f>
        <v>1</v>
      </c>
    </row>
    <row r="65" spans="1:1">
      <c r="A65" s="879">
        <f>IF('Форма 1.0.2'!$H$12="",1,0)</f>
        <v>1</v>
      </c>
    </row>
    <row r="66" spans="1:1">
      <c r="A66" s="879">
        <f>IF('Форма 1.0.2'!$I$12="",1,0)</f>
        <v>1</v>
      </c>
    </row>
    <row r="67" spans="1:1">
      <c r="A67" s="879">
        <f>IF('Форма 1.0.2'!$J$12="",1,0)</f>
        <v>1</v>
      </c>
    </row>
    <row r="68" spans="1:1">
      <c r="A68" s="879">
        <f>IF('Сведения об изменении'!$E$12="",1,0)</f>
        <v>1</v>
      </c>
    </row>
    <row r="69" spans="1:1">
      <c r="A69" s="882">
        <f>IF(Территории!$E$12="",1,0)</f>
        <v>0</v>
      </c>
    </row>
    <row r="70" spans="1:1">
      <c r="A70" s="882">
        <f>IF('Перечень тарифов'!$E$21="",1,0)</f>
        <v>0</v>
      </c>
    </row>
    <row r="71" spans="1:1">
      <c r="A71" s="882">
        <f>IF('Перечень тарифов'!$F$21="",1,0)</f>
        <v>0</v>
      </c>
    </row>
    <row r="72" spans="1:1">
      <c r="A72" s="882">
        <f>IF('Перечень тарифов'!$K$21="",1,0)</f>
        <v>0</v>
      </c>
    </row>
    <row r="73" spans="1:1">
      <c r="A73" s="882">
        <f>IF('Перечень тарифов'!$O$21="",1,0)</f>
        <v>0</v>
      </c>
    </row>
    <row r="74" spans="1:1">
      <c r="A74" s="882">
        <f>IF('Перечень тарифов'!$G$21="",1,0)</f>
        <v>0</v>
      </c>
    </row>
    <row r="75" spans="1:1">
      <c r="A75" s="882">
        <f>IF('Перечень тарифов'!$G$11="",1,0)</f>
        <v>0</v>
      </c>
    </row>
    <row r="76" spans="1:1">
      <c r="A76" s="882">
        <f>IF('Форма 1.11.2 | Т-гор.вода'!$AM$23="",1,0)</f>
        <v>0</v>
      </c>
    </row>
    <row r="77" spans="1:1">
      <c r="A77" s="882">
        <f>IF('Форма 1.11.2 | Т-гор.вода'!$AO$23="",1,0)</f>
        <v>0</v>
      </c>
    </row>
    <row r="78" spans="1:1">
      <c r="A78" s="882">
        <f>IF('Форма 1.11.2 | Т-гор.вода'!$AD$24="",1,0)</f>
        <v>0</v>
      </c>
    </row>
    <row r="79" spans="1:1">
      <c r="A79" s="882">
        <f>IF('Форма 1.11.2 | Т-гор.вода'!$AE$24="",1,0)</f>
        <v>0</v>
      </c>
    </row>
    <row r="80" spans="1:1">
      <c r="A80" s="882">
        <f>IF('Форма 1.11.2 | Т-гор.вода'!$AF$24="",1,0)</f>
        <v>0</v>
      </c>
    </row>
    <row r="81" spans="1:1">
      <c r="A81" s="882">
        <f>IF('Форма 1.11.2 | Т-гор.вода'!$AN$23="",1,0)</f>
        <v>0</v>
      </c>
    </row>
    <row r="82" spans="1:1">
      <c r="A82" s="882">
        <f>IF('Форма 1.11.2 | Т-гор.вода'!$AP$23="",1,0)</f>
        <v>0</v>
      </c>
    </row>
    <row r="83" spans="1:1">
      <c r="A83" s="882">
        <f>IF('Форма 1.11.2 | Т-гор.вода'!$Q$24="",1,0)</f>
        <v>0</v>
      </c>
    </row>
    <row r="84" spans="1:1">
      <c r="A84" s="882">
        <f>IF('Форма 1.11.2 | Т-гор.вода'!$R$24="",1,0)</f>
        <v>0</v>
      </c>
    </row>
    <row r="85" spans="1:1">
      <c r="A85" s="882">
        <f>IF('Форма 1.11.2 | Т-гор.вода'!$P$24="",1,0)</f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900"/>
  </cols>
  <sheetData>
    <row r="1" spans="1:3">
      <c r="A1" s="900" t="s">
        <v>476</v>
      </c>
      <c r="B1" s="900" t="s">
        <v>477</v>
      </c>
      <c r="C1" s="900" t="s">
        <v>63</v>
      </c>
    </row>
    <row r="2" spans="1:3">
      <c r="A2" s="900">
        <v>4189678</v>
      </c>
      <c r="B2" s="900" t="s">
        <v>1046</v>
      </c>
      <c r="C2" s="900" t="s">
        <v>1047</v>
      </c>
    </row>
    <row r="3" spans="1:3">
      <c r="A3" s="900">
        <v>4190415</v>
      </c>
      <c r="B3" s="900" t="s">
        <v>1048</v>
      </c>
      <c r="C3" s="900" t="s">
        <v>1047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6"/>
    <col min="2" max="2" width="66" style="356" customWidth="1"/>
    <col min="3" max="16384" width="9.140625" style="356"/>
  </cols>
  <sheetData>
    <row r="3" spans="2:2">
      <c r="B3" s="450" t="s">
        <v>1209</v>
      </c>
    </row>
    <row r="4" spans="2:2">
      <c r="B4" s="450" t="s">
        <v>480</v>
      </c>
    </row>
    <row r="5" spans="2:2">
      <c r="B5" s="450" t="s">
        <v>481</v>
      </c>
    </row>
    <row r="6" spans="2:2">
      <c r="B6" s="450" t="s">
        <v>482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7" customWidth="1"/>
  </cols>
  <sheetData>
    <row r="1" spans="1:27" ht="3" customHeight="1">
      <c r="AA1" s="77" t="s">
        <v>224</v>
      </c>
    </row>
    <row r="2" spans="1:27" ht="16.5" customHeight="1">
      <c r="B2" s="910" t="str">
        <f>"Код отчёта: " &amp; GetCode()</f>
        <v>Код отчёта: FAS.JKH.OPEN.INFO.REQUEST.GVS</v>
      </c>
      <c r="C2" s="910"/>
      <c r="D2" s="910"/>
      <c r="E2" s="910"/>
      <c r="F2" s="910"/>
      <c r="G2" s="910"/>
      <c r="Q2" s="328"/>
      <c r="R2" s="328"/>
      <c r="S2" s="328"/>
      <c r="T2" s="328"/>
      <c r="U2" s="328"/>
      <c r="V2" s="328"/>
      <c r="W2" s="328"/>
    </row>
    <row r="3" spans="1:27" ht="18" customHeight="1">
      <c r="B3" s="911" t="str">
        <f>"Версия " &amp; GetVersion()</f>
        <v>Версия 1.0.2</v>
      </c>
      <c r="C3" s="911"/>
      <c r="H3" s="41"/>
      <c r="I3" s="41"/>
      <c r="J3" s="41"/>
      <c r="K3" s="41"/>
      <c r="L3" s="41"/>
      <c r="M3" s="41"/>
      <c r="N3" s="41"/>
      <c r="O3" s="41"/>
      <c r="P3" s="41"/>
      <c r="Q3" s="328"/>
      <c r="R3" s="328"/>
      <c r="S3" s="328"/>
      <c r="T3" s="328"/>
      <c r="U3" s="328"/>
      <c r="V3" s="328"/>
      <c r="W3" s="358"/>
      <c r="X3" s="41"/>
      <c r="Y3" s="41"/>
    </row>
    <row r="4" spans="1:27" ht="3" customHeight="1"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7" ht="42.75" customHeight="1">
      <c r="B5" s="915" t="s">
        <v>558</v>
      </c>
      <c r="C5" s="916"/>
      <c r="D5" s="916"/>
      <c r="E5" s="916"/>
      <c r="F5" s="916"/>
      <c r="G5" s="916"/>
      <c r="H5" s="916"/>
      <c r="I5" s="916"/>
      <c r="J5" s="916"/>
      <c r="K5" s="916"/>
      <c r="L5" s="916"/>
      <c r="M5" s="916"/>
      <c r="N5" s="916"/>
      <c r="O5" s="916"/>
      <c r="P5" s="916"/>
      <c r="Q5" s="916"/>
      <c r="R5" s="916"/>
      <c r="S5" s="916"/>
      <c r="T5" s="916"/>
      <c r="U5" s="916"/>
      <c r="V5" s="916"/>
      <c r="W5" s="916"/>
      <c r="X5" s="916"/>
      <c r="Y5" s="916"/>
    </row>
    <row r="6" spans="1:27" ht="9.75" customHeight="1">
      <c r="A6" s="41"/>
      <c r="B6" s="76"/>
      <c r="C6" s="75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7"/>
    </row>
    <row r="7" spans="1:27" ht="15" customHeight="1">
      <c r="A7" s="41"/>
      <c r="B7" s="76"/>
      <c r="C7" s="75"/>
      <c r="D7" s="58"/>
      <c r="E7" s="912" t="s">
        <v>551</v>
      </c>
      <c r="F7" s="912"/>
      <c r="G7" s="912"/>
      <c r="H7" s="912"/>
      <c r="I7" s="912"/>
      <c r="J7" s="912"/>
      <c r="K7" s="912"/>
      <c r="L7" s="912"/>
      <c r="M7" s="912"/>
      <c r="N7" s="912"/>
      <c r="O7" s="912"/>
      <c r="P7" s="912"/>
      <c r="Q7" s="912"/>
      <c r="R7" s="912"/>
      <c r="S7" s="912"/>
      <c r="T7" s="912"/>
      <c r="U7" s="912"/>
      <c r="V7" s="912"/>
      <c r="W7" s="912"/>
      <c r="X7" s="912"/>
      <c r="Y7" s="57"/>
    </row>
    <row r="8" spans="1:27" ht="15" customHeight="1">
      <c r="A8" s="41"/>
      <c r="B8" s="76"/>
      <c r="C8" s="75"/>
      <c r="D8" s="58"/>
      <c r="E8" s="912"/>
      <c r="F8" s="912"/>
      <c r="G8" s="912"/>
      <c r="H8" s="912"/>
      <c r="I8" s="912"/>
      <c r="J8" s="912"/>
      <c r="K8" s="912"/>
      <c r="L8" s="912"/>
      <c r="M8" s="912"/>
      <c r="N8" s="912"/>
      <c r="O8" s="912"/>
      <c r="P8" s="912"/>
      <c r="Q8" s="912"/>
      <c r="R8" s="912"/>
      <c r="S8" s="912"/>
      <c r="T8" s="912"/>
      <c r="U8" s="912"/>
      <c r="V8" s="912"/>
      <c r="W8" s="912"/>
      <c r="X8" s="912"/>
      <c r="Y8" s="57"/>
    </row>
    <row r="9" spans="1:27" ht="15" customHeight="1">
      <c r="A9" s="41"/>
      <c r="B9" s="76"/>
      <c r="C9" s="75"/>
      <c r="D9" s="58"/>
      <c r="E9" s="912"/>
      <c r="F9" s="912"/>
      <c r="G9" s="912"/>
      <c r="H9" s="912"/>
      <c r="I9" s="912"/>
      <c r="J9" s="912"/>
      <c r="K9" s="912"/>
      <c r="L9" s="912"/>
      <c r="M9" s="912"/>
      <c r="N9" s="912"/>
      <c r="O9" s="912"/>
      <c r="P9" s="912"/>
      <c r="Q9" s="912"/>
      <c r="R9" s="912"/>
      <c r="S9" s="912"/>
      <c r="T9" s="912"/>
      <c r="U9" s="912"/>
      <c r="V9" s="912"/>
      <c r="W9" s="912"/>
      <c r="X9" s="912"/>
      <c r="Y9" s="57"/>
    </row>
    <row r="10" spans="1:27" ht="10.5" customHeight="1">
      <c r="A10" s="41"/>
      <c r="B10" s="76"/>
      <c r="C10" s="75"/>
      <c r="D10" s="58"/>
      <c r="E10" s="912"/>
      <c r="F10" s="912"/>
      <c r="G10" s="912"/>
      <c r="H10" s="912"/>
      <c r="I10" s="912"/>
      <c r="J10" s="912"/>
      <c r="K10" s="912"/>
      <c r="L10" s="912"/>
      <c r="M10" s="912"/>
      <c r="N10" s="912"/>
      <c r="O10" s="912"/>
      <c r="P10" s="912"/>
      <c r="Q10" s="912"/>
      <c r="R10" s="912"/>
      <c r="S10" s="912"/>
      <c r="T10" s="912"/>
      <c r="U10" s="912"/>
      <c r="V10" s="912"/>
      <c r="W10" s="912"/>
      <c r="X10" s="912"/>
      <c r="Y10" s="57"/>
    </row>
    <row r="11" spans="1:27" ht="27" customHeight="1">
      <c r="A11" s="41"/>
      <c r="B11" s="76"/>
      <c r="C11" s="75"/>
      <c r="D11" s="58"/>
      <c r="E11" s="912"/>
      <c r="F11" s="912"/>
      <c r="G11" s="912"/>
      <c r="H11" s="912"/>
      <c r="I11" s="912"/>
      <c r="J11" s="912"/>
      <c r="K11" s="912"/>
      <c r="L11" s="912"/>
      <c r="M11" s="912"/>
      <c r="N11" s="912"/>
      <c r="O11" s="912"/>
      <c r="P11" s="912"/>
      <c r="Q11" s="912"/>
      <c r="R11" s="912"/>
      <c r="S11" s="912"/>
      <c r="T11" s="912"/>
      <c r="U11" s="912"/>
      <c r="V11" s="912"/>
      <c r="W11" s="912"/>
      <c r="X11" s="912"/>
      <c r="Y11" s="57"/>
    </row>
    <row r="12" spans="1:27" ht="12" customHeight="1">
      <c r="A12" s="41"/>
      <c r="B12" s="76"/>
      <c r="C12" s="75"/>
      <c r="D12" s="58"/>
      <c r="E12" s="912"/>
      <c r="F12" s="912"/>
      <c r="G12" s="912"/>
      <c r="H12" s="912"/>
      <c r="I12" s="912"/>
      <c r="J12" s="912"/>
      <c r="K12" s="912"/>
      <c r="L12" s="912"/>
      <c r="M12" s="912"/>
      <c r="N12" s="912"/>
      <c r="O12" s="912"/>
      <c r="P12" s="912"/>
      <c r="Q12" s="912"/>
      <c r="R12" s="912"/>
      <c r="S12" s="912"/>
      <c r="T12" s="912"/>
      <c r="U12" s="912"/>
      <c r="V12" s="912"/>
      <c r="W12" s="912"/>
      <c r="X12" s="912"/>
      <c r="Y12" s="57"/>
    </row>
    <row r="13" spans="1:27" ht="38.25" customHeight="1">
      <c r="A13" s="41"/>
      <c r="B13" s="76"/>
      <c r="C13" s="75"/>
      <c r="D13" s="58"/>
      <c r="E13" s="912"/>
      <c r="F13" s="912"/>
      <c r="G13" s="912"/>
      <c r="H13" s="912"/>
      <c r="I13" s="912"/>
      <c r="J13" s="912"/>
      <c r="K13" s="912"/>
      <c r="L13" s="912"/>
      <c r="M13" s="912"/>
      <c r="N13" s="912"/>
      <c r="O13" s="912"/>
      <c r="P13" s="912"/>
      <c r="Q13" s="912"/>
      <c r="R13" s="912"/>
      <c r="S13" s="912"/>
      <c r="T13" s="912"/>
      <c r="U13" s="912"/>
      <c r="V13" s="912"/>
      <c r="W13" s="912"/>
      <c r="X13" s="912"/>
      <c r="Y13" s="71"/>
    </row>
    <row r="14" spans="1:27" ht="15" customHeight="1">
      <c r="A14" s="41"/>
      <c r="B14" s="76"/>
      <c r="C14" s="75"/>
      <c r="D14" s="58"/>
      <c r="E14" s="912"/>
      <c r="F14" s="912"/>
      <c r="G14" s="912"/>
      <c r="H14" s="912"/>
      <c r="I14" s="912"/>
      <c r="J14" s="912"/>
      <c r="K14" s="912"/>
      <c r="L14" s="912"/>
      <c r="M14" s="912"/>
      <c r="N14" s="912"/>
      <c r="O14" s="912"/>
      <c r="P14" s="912"/>
      <c r="Q14" s="912"/>
      <c r="R14" s="912"/>
      <c r="S14" s="912"/>
      <c r="T14" s="912"/>
      <c r="U14" s="912"/>
      <c r="V14" s="912"/>
      <c r="W14" s="912"/>
      <c r="X14" s="912"/>
      <c r="Y14" s="57"/>
    </row>
    <row r="15" spans="1:27" ht="15">
      <c r="A15" s="41"/>
      <c r="B15" s="76"/>
      <c r="C15" s="75"/>
      <c r="D15" s="58"/>
      <c r="E15" s="912"/>
      <c r="F15" s="912"/>
      <c r="G15" s="912"/>
      <c r="H15" s="912"/>
      <c r="I15" s="912"/>
      <c r="J15" s="912"/>
      <c r="K15" s="912"/>
      <c r="L15" s="912"/>
      <c r="M15" s="912"/>
      <c r="N15" s="912"/>
      <c r="O15" s="912"/>
      <c r="P15" s="912"/>
      <c r="Q15" s="912"/>
      <c r="R15" s="912"/>
      <c r="S15" s="912"/>
      <c r="T15" s="912"/>
      <c r="U15" s="912"/>
      <c r="V15" s="912"/>
      <c r="W15" s="912"/>
      <c r="X15" s="912"/>
      <c r="Y15" s="57"/>
    </row>
    <row r="16" spans="1:27" ht="15">
      <c r="A16" s="41"/>
      <c r="B16" s="76"/>
      <c r="C16" s="75"/>
      <c r="D16" s="58"/>
      <c r="E16" s="912"/>
      <c r="F16" s="912"/>
      <c r="G16" s="912"/>
      <c r="H16" s="912"/>
      <c r="I16" s="912"/>
      <c r="J16" s="912"/>
      <c r="K16" s="912"/>
      <c r="L16" s="912"/>
      <c r="M16" s="912"/>
      <c r="N16" s="912"/>
      <c r="O16" s="912"/>
      <c r="P16" s="912"/>
      <c r="Q16" s="912"/>
      <c r="R16" s="912"/>
      <c r="S16" s="912"/>
      <c r="T16" s="912"/>
      <c r="U16" s="912"/>
      <c r="V16" s="912"/>
      <c r="W16" s="912"/>
      <c r="X16" s="912"/>
      <c r="Y16" s="57"/>
    </row>
    <row r="17" spans="1:25" ht="15" customHeight="1">
      <c r="A17" s="41"/>
      <c r="B17" s="76"/>
      <c r="C17" s="75"/>
      <c r="D17" s="58"/>
      <c r="E17" s="912"/>
      <c r="F17" s="912"/>
      <c r="G17" s="912"/>
      <c r="H17" s="912"/>
      <c r="I17" s="912"/>
      <c r="J17" s="912"/>
      <c r="K17" s="912"/>
      <c r="L17" s="912"/>
      <c r="M17" s="912"/>
      <c r="N17" s="912"/>
      <c r="O17" s="912"/>
      <c r="P17" s="912"/>
      <c r="Q17" s="912"/>
      <c r="R17" s="912"/>
      <c r="S17" s="912"/>
      <c r="T17" s="912"/>
      <c r="U17" s="912"/>
      <c r="V17" s="912"/>
      <c r="W17" s="912"/>
      <c r="X17" s="912"/>
      <c r="Y17" s="57"/>
    </row>
    <row r="18" spans="1:25" ht="15">
      <c r="A18" s="41"/>
      <c r="B18" s="76"/>
      <c r="C18" s="75"/>
      <c r="D18" s="58"/>
      <c r="E18" s="912"/>
      <c r="F18" s="912"/>
      <c r="G18" s="912"/>
      <c r="H18" s="912"/>
      <c r="I18" s="912"/>
      <c r="J18" s="912"/>
      <c r="K18" s="912"/>
      <c r="L18" s="912"/>
      <c r="M18" s="912"/>
      <c r="N18" s="912"/>
      <c r="O18" s="912"/>
      <c r="P18" s="912"/>
      <c r="Q18" s="912"/>
      <c r="R18" s="912"/>
      <c r="S18" s="912"/>
      <c r="T18" s="912"/>
      <c r="U18" s="912"/>
      <c r="V18" s="912"/>
      <c r="W18" s="912"/>
      <c r="X18" s="912"/>
      <c r="Y18" s="57"/>
    </row>
    <row r="19" spans="1:25" ht="59.25" customHeight="1">
      <c r="A19" s="41"/>
      <c r="B19" s="76"/>
      <c r="C19" s="75"/>
      <c r="D19" s="64"/>
      <c r="E19" s="912"/>
      <c r="F19" s="912"/>
      <c r="G19" s="912"/>
      <c r="H19" s="912"/>
      <c r="I19" s="912"/>
      <c r="J19" s="912"/>
      <c r="K19" s="912"/>
      <c r="L19" s="912"/>
      <c r="M19" s="912"/>
      <c r="N19" s="912"/>
      <c r="O19" s="912"/>
      <c r="P19" s="912"/>
      <c r="Q19" s="912"/>
      <c r="R19" s="912"/>
      <c r="S19" s="912"/>
      <c r="T19" s="912"/>
      <c r="U19" s="912"/>
      <c r="V19" s="912"/>
      <c r="W19" s="912"/>
      <c r="X19" s="912"/>
      <c r="Y19" s="57"/>
    </row>
    <row r="20" spans="1:25" ht="15" hidden="1">
      <c r="A20" s="41"/>
      <c r="B20" s="76"/>
      <c r="C20" s="75"/>
      <c r="D20" s="64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57"/>
    </row>
    <row r="21" spans="1:25" ht="14.25" hidden="1" customHeight="1">
      <c r="A21" s="41"/>
      <c r="B21" s="76"/>
      <c r="C21" s="75"/>
      <c r="D21" s="59"/>
      <c r="E21" s="70" t="s">
        <v>222</v>
      </c>
      <c r="F21" s="918" t="s">
        <v>238</v>
      </c>
      <c r="G21" s="919"/>
      <c r="H21" s="919"/>
      <c r="I21" s="919"/>
      <c r="J21" s="919"/>
      <c r="K21" s="919"/>
      <c r="L21" s="919"/>
      <c r="M21" s="919"/>
      <c r="N21" s="58"/>
      <c r="O21" s="69" t="s">
        <v>222</v>
      </c>
      <c r="P21" s="920" t="s">
        <v>223</v>
      </c>
      <c r="Q21" s="921"/>
      <c r="R21" s="921"/>
      <c r="S21" s="921"/>
      <c r="T21" s="921"/>
      <c r="U21" s="921"/>
      <c r="V21" s="921"/>
      <c r="W21" s="921"/>
      <c r="X21" s="921"/>
      <c r="Y21" s="57"/>
    </row>
    <row r="22" spans="1:25" ht="14.25" hidden="1" customHeight="1">
      <c r="A22" s="41"/>
      <c r="B22" s="76"/>
      <c r="C22" s="75"/>
      <c r="D22" s="59"/>
      <c r="E22" s="91" t="s">
        <v>222</v>
      </c>
      <c r="F22" s="918" t="s">
        <v>225</v>
      </c>
      <c r="G22" s="919"/>
      <c r="H22" s="919"/>
      <c r="I22" s="919"/>
      <c r="J22" s="919"/>
      <c r="K22" s="919"/>
      <c r="L22" s="919"/>
      <c r="M22" s="919"/>
      <c r="N22" s="58"/>
      <c r="O22" s="72" t="s">
        <v>222</v>
      </c>
      <c r="P22" s="920" t="s">
        <v>549</v>
      </c>
      <c r="Q22" s="921"/>
      <c r="R22" s="921"/>
      <c r="S22" s="921"/>
      <c r="T22" s="921"/>
      <c r="U22" s="921"/>
      <c r="V22" s="921"/>
      <c r="W22" s="921"/>
      <c r="X22" s="921"/>
      <c r="Y22" s="57"/>
    </row>
    <row r="23" spans="1:25" ht="27" hidden="1" customHeight="1">
      <c r="A23" s="41"/>
      <c r="B23" s="76"/>
      <c r="C23" s="75"/>
      <c r="D23" s="59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913"/>
      <c r="Q23" s="913"/>
      <c r="R23" s="913"/>
      <c r="S23" s="913"/>
      <c r="T23" s="913"/>
      <c r="U23" s="913"/>
      <c r="V23" s="913"/>
      <c r="W23" s="913"/>
      <c r="X23" s="58"/>
      <c r="Y23" s="57"/>
    </row>
    <row r="24" spans="1:25" ht="10.5" hidden="1" customHeight="1">
      <c r="A24" s="41"/>
      <c r="B24" s="76"/>
      <c r="C24" s="75"/>
      <c r="D24" s="59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/>
    </row>
    <row r="25" spans="1:25" ht="27" hidden="1" customHeight="1">
      <c r="A25" s="41"/>
      <c r="B25" s="76"/>
      <c r="C25" s="75"/>
      <c r="D25" s="59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/>
    </row>
    <row r="26" spans="1:25" ht="12" hidden="1" customHeight="1">
      <c r="A26" s="41"/>
      <c r="B26" s="76"/>
      <c r="C26" s="75"/>
      <c r="D26" s="59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/>
    </row>
    <row r="27" spans="1:25" ht="38.25" hidden="1" customHeight="1">
      <c r="A27" s="41"/>
      <c r="B27" s="76"/>
      <c r="C27" s="75"/>
      <c r="D27" s="59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/>
    </row>
    <row r="28" spans="1:25" ht="15" hidden="1">
      <c r="A28" s="41"/>
      <c r="B28" s="76"/>
      <c r="C28" s="75"/>
      <c r="D28" s="59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7"/>
    </row>
    <row r="29" spans="1:25" ht="15" hidden="1">
      <c r="A29" s="41"/>
      <c r="B29" s="76"/>
      <c r="C29" s="75"/>
      <c r="D29" s="59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/>
    </row>
    <row r="30" spans="1:25" ht="15" hidden="1">
      <c r="A30" s="41"/>
      <c r="B30" s="76"/>
      <c r="C30" s="75"/>
      <c r="D30" s="59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/>
    </row>
    <row r="31" spans="1:25" ht="15" hidden="1">
      <c r="A31" s="41"/>
      <c r="B31" s="76"/>
      <c r="C31" s="75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/>
    </row>
    <row r="32" spans="1:25" ht="15" hidden="1">
      <c r="A32" s="41"/>
      <c r="B32" s="76"/>
      <c r="C32" s="75"/>
      <c r="D32" s="59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/>
    </row>
    <row r="33" spans="1:25" ht="18.75" hidden="1" customHeight="1">
      <c r="A33" s="41"/>
      <c r="B33" s="76"/>
      <c r="C33" s="75"/>
      <c r="D33" s="64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57"/>
    </row>
    <row r="34" spans="1:25" ht="15" hidden="1">
      <c r="A34" s="41"/>
      <c r="B34" s="76"/>
      <c r="C34" s="75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57"/>
    </row>
    <row r="35" spans="1:25" ht="24" hidden="1" customHeight="1">
      <c r="A35" s="41"/>
      <c r="B35" s="76"/>
      <c r="C35" s="75"/>
      <c r="D35" s="59"/>
      <c r="E35" s="917" t="s">
        <v>399</v>
      </c>
      <c r="F35" s="917"/>
      <c r="G35" s="917"/>
      <c r="H35" s="917"/>
      <c r="I35" s="917"/>
      <c r="J35" s="917"/>
      <c r="K35" s="917"/>
      <c r="L35" s="917"/>
      <c r="M35" s="917"/>
      <c r="N35" s="917"/>
      <c r="O35" s="917"/>
      <c r="P35" s="917"/>
      <c r="Q35" s="917"/>
      <c r="R35" s="917"/>
      <c r="S35" s="917"/>
      <c r="T35" s="917"/>
      <c r="U35" s="917"/>
      <c r="V35" s="917"/>
      <c r="W35" s="917"/>
      <c r="X35" s="917"/>
      <c r="Y35" s="57"/>
    </row>
    <row r="36" spans="1:25" ht="38.25" hidden="1" customHeight="1">
      <c r="A36" s="41"/>
      <c r="B36" s="76"/>
      <c r="C36" s="75"/>
      <c r="D36" s="59"/>
      <c r="E36" s="917"/>
      <c r="F36" s="917"/>
      <c r="G36" s="917"/>
      <c r="H36" s="917"/>
      <c r="I36" s="917"/>
      <c r="J36" s="917"/>
      <c r="K36" s="917"/>
      <c r="L36" s="917"/>
      <c r="M36" s="917"/>
      <c r="N36" s="917"/>
      <c r="O36" s="917"/>
      <c r="P36" s="917"/>
      <c r="Q36" s="917"/>
      <c r="R36" s="917"/>
      <c r="S36" s="917"/>
      <c r="T36" s="917"/>
      <c r="U36" s="917"/>
      <c r="V36" s="917"/>
      <c r="W36" s="917"/>
      <c r="X36" s="917"/>
      <c r="Y36" s="57"/>
    </row>
    <row r="37" spans="1:25" ht="9.75" hidden="1" customHeight="1">
      <c r="A37" s="41"/>
      <c r="B37" s="76"/>
      <c r="C37" s="75"/>
      <c r="D37" s="59"/>
      <c r="E37" s="917"/>
      <c r="F37" s="917"/>
      <c r="G37" s="917"/>
      <c r="H37" s="917"/>
      <c r="I37" s="917"/>
      <c r="J37" s="917"/>
      <c r="K37" s="917"/>
      <c r="L37" s="917"/>
      <c r="M37" s="917"/>
      <c r="N37" s="917"/>
      <c r="O37" s="917"/>
      <c r="P37" s="917"/>
      <c r="Q37" s="917"/>
      <c r="R37" s="917"/>
      <c r="S37" s="917"/>
      <c r="T37" s="917"/>
      <c r="U37" s="917"/>
      <c r="V37" s="917"/>
      <c r="W37" s="917"/>
      <c r="X37" s="917"/>
      <c r="Y37" s="57"/>
    </row>
    <row r="38" spans="1:25" ht="51" hidden="1" customHeight="1">
      <c r="A38" s="41"/>
      <c r="B38" s="76"/>
      <c r="C38" s="75"/>
      <c r="D38" s="59"/>
      <c r="E38" s="917"/>
      <c r="F38" s="917"/>
      <c r="G38" s="917"/>
      <c r="H38" s="917"/>
      <c r="I38" s="917"/>
      <c r="J38" s="917"/>
      <c r="K38" s="917"/>
      <c r="L38" s="917"/>
      <c r="M38" s="917"/>
      <c r="N38" s="917"/>
      <c r="O38" s="917"/>
      <c r="P38" s="917"/>
      <c r="Q38" s="917"/>
      <c r="R38" s="917"/>
      <c r="S38" s="917"/>
      <c r="T38" s="917"/>
      <c r="U38" s="917"/>
      <c r="V38" s="917"/>
      <c r="W38" s="917"/>
      <c r="X38" s="917"/>
      <c r="Y38" s="57"/>
    </row>
    <row r="39" spans="1:25" ht="15" hidden="1" customHeight="1">
      <c r="A39" s="41"/>
      <c r="B39" s="76"/>
      <c r="C39" s="75"/>
      <c r="D39" s="59"/>
      <c r="E39" s="917"/>
      <c r="F39" s="917"/>
      <c r="G39" s="917"/>
      <c r="H39" s="917"/>
      <c r="I39" s="917"/>
      <c r="J39" s="917"/>
      <c r="K39" s="917"/>
      <c r="L39" s="917"/>
      <c r="M39" s="917"/>
      <c r="N39" s="917"/>
      <c r="O39" s="917"/>
      <c r="P39" s="917"/>
      <c r="Q39" s="917"/>
      <c r="R39" s="917"/>
      <c r="S39" s="917"/>
      <c r="T39" s="917"/>
      <c r="U39" s="917"/>
      <c r="V39" s="917"/>
      <c r="W39" s="917"/>
      <c r="X39" s="917"/>
      <c r="Y39" s="57"/>
    </row>
    <row r="40" spans="1:25" ht="12" hidden="1" customHeight="1">
      <c r="A40" s="41"/>
      <c r="B40" s="76"/>
      <c r="C40" s="75"/>
      <c r="D40" s="59"/>
      <c r="E40" s="922"/>
      <c r="F40" s="923"/>
      <c r="G40" s="923"/>
      <c r="H40" s="923"/>
      <c r="I40" s="923"/>
      <c r="J40" s="923"/>
      <c r="K40" s="923"/>
      <c r="L40" s="923"/>
      <c r="M40" s="923"/>
      <c r="N40" s="923"/>
      <c r="O40" s="923"/>
      <c r="P40" s="923"/>
      <c r="Q40" s="923"/>
      <c r="R40" s="923"/>
      <c r="S40" s="923"/>
      <c r="T40" s="923"/>
      <c r="U40" s="923"/>
      <c r="V40" s="923"/>
      <c r="W40" s="923"/>
      <c r="X40" s="923"/>
      <c r="Y40" s="57"/>
    </row>
    <row r="41" spans="1:25" ht="38.25" hidden="1" customHeight="1">
      <c r="A41" s="41"/>
      <c r="B41" s="76"/>
      <c r="C41" s="75"/>
      <c r="D41" s="59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57"/>
    </row>
    <row r="42" spans="1:25" ht="15" hidden="1">
      <c r="A42" s="41"/>
      <c r="B42" s="76"/>
      <c r="C42" s="75"/>
      <c r="D42" s="59"/>
      <c r="E42" s="917"/>
      <c r="F42" s="917"/>
      <c r="G42" s="917"/>
      <c r="H42" s="917"/>
      <c r="I42" s="917"/>
      <c r="J42" s="917"/>
      <c r="K42" s="917"/>
      <c r="L42" s="917"/>
      <c r="M42" s="917"/>
      <c r="N42" s="917"/>
      <c r="O42" s="917"/>
      <c r="P42" s="917"/>
      <c r="Q42" s="917"/>
      <c r="R42" s="917"/>
      <c r="S42" s="917"/>
      <c r="T42" s="917"/>
      <c r="U42" s="917"/>
      <c r="V42" s="917"/>
      <c r="W42" s="917"/>
      <c r="X42" s="917"/>
      <c r="Y42" s="57"/>
    </row>
    <row r="43" spans="1:25" ht="15" hidden="1">
      <c r="A43" s="41"/>
      <c r="B43" s="76"/>
      <c r="C43" s="75"/>
      <c r="D43" s="59"/>
      <c r="E43" s="917"/>
      <c r="F43" s="917"/>
      <c r="G43" s="917"/>
      <c r="H43" s="917"/>
      <c r="I43" s="917"/>
      <c r="J43" s="917"/>
      <c r="K43" s="917"/>
      <c r="L43" s="917"/>
      <c r="M43" s="917"/>
      <c r="N43" s="917"/>
      <c r="O43" s="917"/>
      <c r="P43" s="917"/>
      <c r="Q43" s="917"/>
      <c r="R43" s="917"/>
      <c r="S43" s="917"/>
      <c r="T43" s="917"/>
      <c r="U43" s="917"/>
      <c r="V43" s="917"/>
      <c r="W43" s="917"/>
      <c r="X43" s="917"/>
      <c r="Y43" s="57"/>
    </row>
    <row r="44" spans="1:25" ht="33.75" hidden="1" customHeight="1">
      <c r="A44" s="41"/>
      <c r="B44" s="76"/>
      <c r="C44" s="75"/>
      <c r="D44" s="64"/>
      <c r="E44" s="917"/>
      <c r="F44" s="917"/>
      <c r="G44" s="917"/>
      <c r="H44" s="917"/>
      <c r="I44" s="917"/>
      <c r="J44" s="917"/>
      <c r="K44" s="917"/>
      <c r="L44" s="917"/>
      <c r="M44" s="917"/>
      <c r="N44" s="917"/>
      <c r="O44" s="917"/>
      <c r="P44" s="917"/>
      <c r="Q44" s="917"/>
      <c r="R44" s="917"/>
      <c r="S44" s="917"/>
      <c r="T44" s="917"/>
      <c r="U44" s="917"/>
      <c r="V44" s="917"/>
      <c r="W44" s="917"/>
      <c r="X44" s="917"/>
      <c r="Y44" s="57"/>
    </row>
    <row r="45" spans="1:25" ht="15" hidden="1">
      <c r="A45" s="41"/>
      <c r="B45" s="76"/>
      <c r="C45" s="75"/>
      <c r="D45" s="64"/>
      <c r="E45" s="917"/>
      <c r="F45" s="917"/>
      <c r="G45" s="917"/>
      <c r="H45" s="917"/>
      <c r="I45" s="917"/>
      <c r="J45" s="917"/>
      <c r="K45" s="917"/>
      <c r="L45" s="917"/>
      <c r="M45" s="917"/>
      <c r="N45" s="917"/>
      <c r="O45" s="917"/>
      <c r="P45" s="917"/>
      <c r="Q45" s="917"/>
      <c r="R45" s="917"/>
      <c r="S45" s="917"/>
      <c r="T45" s="917"/>
      <c r="U45" s="917"/>
      <c r="V45" s="917"/>
      <c r="W45" s="917"/>
      <c r="X45" s="917"/>
      <c r="Y45" s="57"/>
    </row>
    <row r="46" spans="1:25" ht="24" hidden="1" customHeight="1">
      <c r="A46" s="41"/>
      <c r="B46" s="76"/>
      <c r="C46" s="75"/>
      <c r="D46" s="59"/>
      <c r="E46" s="928" t="s">
        <v>221</v>
      </c>
      <c r="F46" s="928"/>
      <c r="G46" s="928"/>
      <c r="H46" s="928"/>
      <c r="I46" s="928"/>
      <c r="J46" s="928"/>
      <c r="K46" s="928"/>
      <c r="L46" s="928"/>
      <c r="M46" s="928"/>
      <c r="N46" s="928"/>
      <c r="O46" s="928"/>
      <c r="P46" s="928"/>
      <c r="Q46" s="928"/>
      <c r="R46" s="928"/>
      <c r="S46" s="928"/>
      <c r="T46" s="928"/>
      <c r="U46" s="928"/>
      <c r="V46" s="928"/>
      <c r="W46" s="928"/>
      <c r="X46" s="928"/>
      <c r="Y46" s="57"/>
    </row>
    <row r="47" spans="1:25" ht="37.5" hidden="1" customHeight="1">
      <c r="A47" s="41"/>
      <c r="B47" s="76"/>
      <c r="C47" s="75"/>
      <c r="D47" s="59"/>
      <c r="E47" s="928"/>
      <c r="F47" s="928"/>
      <c r="G47" s="928"/>
      <c r="H47" s="928"/>
      <c r="I47" s="928"/>
      <c r="J47" s="928"/>
      <c r="K47" s="928"/>
      <c r="L47" s="928"/>
      <c r="M47" s="928"/>
      <c r="N47" s="928"/>
      <c r="O47" s="928"/>
      <c r="P47" s="928"/>
      <c r="Q47" s="928"/>
      <c r="R47" s="928"/>
      <c r="S47" s="928"/>
      <c r="T47" s="928"/>
      <c r="U47" s="928"/>
      <c r="V47" s="928"/>
      <c r="W47" s="928"/>
      <c r="X47" s="928"/>
      <c r="Y47" s="57"/>
    </row>
    <row r="48" spans="1:25" ht="24" hidden="1" customHeight="1">
      <c r="A48" s="41"/>
      <c r="B48" s="76"/>
      <c r="C48" s="75"/>
      <c r="D48" s="59"/>
      <c r="E48" s="928"/>
      <c r="F48" s="928"/>
      <c r="G48" s="928"/>
      <c r="H48" s="928"/>
      <c r="I48" s="928"/>
      <c r="J48" s="928"/>
      <c r="K48" s="928"/>
      <c r="L48" s="928"/>
      <c r="M48" s="928"/>
      <c r="N48" s="928"/>
      <c r="O48" s="928"/>
      <c r="P48" s="928"/>
      <c r="Q48" s="928"/>
      <c r="R48" s="928"/>
      <c r="S48" s="928"/>
      <c r="T48" s="928"/>
      <c r="U48" s="928"/>
      <c r="V48" s="928"/>
      <c r="W48" s="928"/>
      <c r="X48" s="928"/>
      <c r="Y48" s="57"/>
    </row>
    <row r="49" spans="1:25" ht="51" hidden="1" customHeight="1">
      <c r="A49" s="41"/>
      <c r="B49" s="76"/>
      <c r="C49" s="75"/>
      <c r="D49" s="59"/>
      <c r="E49" s="928"/>
      <c r="F49" s="928"/>
      <c r="G49" s="928"/>
      <c r="H49" s="928"/>
      <c r="I49" s="928"/>
      <c r="J49" s="928"/>
      <c r="K49" s="928"/>
      <c r="L49" s="928"/>
      <c r="M49" s="928"/>
      <c r="N49" s="928"/>
      <c r="O49" s="928"/>
      <c r="P49" s="928"/>
      <c r="Q49" s="928"/>
      <c r="R49" s="928"/>
      <c r="S49" s="928"/>
      <c r="T49" s="928"/>
      <c r="U49" s="928"/>
      <c r="V49" s="928"/>
      <c r="W49" s="928"/>
      <c r="X49" s="928"/>
      <c r="Y49" s="57"/>
    </row>
    <row r="50" spans="1:25" ht="15" hidden="1">
      <c r="A50" s="41"/>
      <c r="B50" s="76"/>
      <c r="C50" s="75"/>
      <c r="D50" s="59"/>
      <c r="E50" s="928"/>
      <c r="F50" s="928"/>
      <c r="G50" s="928"/>
      <c r="H50" s="928"/>
      <c r="I50" s="928"/>
      <c r="J50" s="928"/>
      <c r="K50" s="928"/>
      <c r="L50" s="928"/>
      <c r="M50" s="928"/>
      <c r="N50" s="928"/>
      <c r="O50" s="928"/>
      <c r="P50" s="928"/>
      <c r="Q50" s="928"/>
      <c r="R50" s="928"/>
      <c r="S50" s="928"/>
      <c r="T50" s="928"/>
      <c r="U50" s="928"/>
      <c r="V50" s="928"/>
      <c r="W50" s="928"/>
      <c r="X50" s="928"/>
      <c r="Y50" s="57"/>
    </row>
    <row r="51" spans="1:25" ht="15" hidden="1">
      <c r="A51" s="41"/>
      <c r="B51" s="76"/>
      <c r="C51" s="75"/>
      <c r="D51" s="59"/>
      <c r="E51" s="928"/>
      <c r="F51" s="928"/>
      <c r="G51" s="928"/>
      <c r="H51" s="928"/>
      <c r="I51" s="928"/>
      <c r="J51" s="928"/>
      <c r="K51" s="928"/>
      <c r="L51" s="928"/>
      <c r="M51" s="928"/>
      <c r="N51" s="928"/>
      <c r="O51" s="928"/>
      <c r="P51" s="928"/>
      <c r="Q51" s="928"/>
      <c r="R51" s="928"/>
      <c r="S51" s="928"/>
      <c r="T51" s="928"/>
      <c r="U51" s="928"/>
      <c r="V51" s="928"/>
      <c r="W51" s="928"/>
      <c r="X51" s="928"/>
      <c r="Y51" s="57"/>
    </row>
    <row r="52" spans="1:25" ht="15" hidden="1">
      <c r="A52" s="41"/>
      <c r="B52" s="76"/>
      <c r="C52" s="75"/>
      <c r="D52" s="59"/>
      <c r="E52" s="928"/>
      <c r="F52" s="928"/>
      <c r="G52" s="928"/>
      <c r="H52" s="928"/>
      <c r="I52" s="928"/>
      <c r="J52" s="928"/>
      <c r="K52" s="928"/>
      <c r="L52" s="928"/>
      <c r="M52" s="928"/>
      <c r="N52" s="928"/>
      <c r="O52" s="928"/>
      <c r="P52" s="928"/>
      <c r="Q52" s="928"/>
      <c r="R52" s="928"/>
      <c r="S52" s="928"/>
      <c r="T52" s="928"/>
      <c r="U52" s="928"/>
      <c r="V52" s="928"/>
      <c r="W52" s="928"/>
      <c r="X52" s="928"/>
      <c r="Y52" s="57"/>
    </row>
    <row r="53" spans="1:25" ht="15" hidden="1">
      <c r="A53" s="41"/>
      <c r="B53" s="76"/>
      <c r="C53" s="75"/>
      <c r="D53" s="59"/>
      <c r="E53" s="928"/>
      <c r="F53" s="928"/>
      <c r="G53" s="928"/>
      <c r="H53" s="928"/>
      <c r="I53" s="928"/>
      <c r="J53" s="928"/>
      <c r="K53" s="928"/>
      <c r="L53" s="928"/>
      <c r="M53" s="928"/>
      <c r="N53" s="928"/>
      <c r="O53" s="928"/>
      <c r="P53" s="928"/>
      <c r="Q53" s="928"/>
      <c r="R53" s="928"/>
      <c r="S53" s="928"/>
      <c r="T53" s="928"/>
      <c r="U53" s="928"/>
      <c r="V53" s="928"/>
      <c r="W53" s="928"/>
      <c r="X53" s="928"/>
      <c r="Y53" s="57"/>
    </row>
    <row r="54" spans="1:25" ht="15" hidden="1">
      <c r="A54" s="41"/>
      <c r="B54" s="76"/>
      <c r="C54" s="75"/>
      <c r="D54" s="59"/>
      <c r="E54" s="928"/>
      <c r="F54" s="928"/>
      <c r="G54" s="928"/>
      <c r="H54" s="928"/>
      <c r="I54" s="928"/>
      <c r="J54" s="928"/>
      <c r="K54" s="928"/>
      <c r="L54" s="928"/>
      <c r="M54" s="928"/>
      <c r="N54" s="928"/>
      <c r="O54" s="928"/>
      <c r="P54" s="928"/>
      <c r="Q54" s="928"/>
      <c r="R54" s="928"/>
      <c r="S54" s="928"/>
      <c r="T54" s="928"/>
      <c r="U54" s="928"/>
      <c r="V54" s="928"/>
      <c r="W54" s="928"/>
      <c r="X54" s="928"/>
      <c r="Y54" s="57"/>
    </row>
    <row r="55" spans="1:25" ht="15" hidden="1">
      <c r="A55" s="41"/>
      <c r="B55" s="76"/>
      <c r="C55" s="75"/>
      <c r="D55" s="59"/>
      <c r="E55" s="928"/>
      <c r="F55" s="928"/>
      <c r="G55" s="928"/>
      <c r="H55" s="928"/>
      <c r="I55" s="928"/>
      <c r="J55" s="928"/>
      <c r="K55" s="928"/>
      <c r="L55" s="928"/>
      <c r="M55" s="928"/>
      <c r="N55" s="928"/>
      <c r="O55" s="928"/>
      <c r="P55" s="928"/>
      <c r="Q55" s="928"/>
      <c r="R55" s="928"/>
      <c r="S55" s="928"/>
      <c r="T55" s="928"/>
      <c r="U55" s="928"/>
      <c r="V55" s="928"/>
      <c r="W55" s="928"/>
      <c r="X55" s="928"/>
      <c r="Y55" s="57"/>
    </row>
    <row r="56" spans="1:25" ht="25.5" hidden="1" customHeight="1">
      <c r="A56" s="41"/>
      <c r="B56" s="76"/>
      <c r="C56" s="75"/>
      <c r="D56" s="64"/>
      <c r="E56" s="928"/>
      <c r="F56" s="928"/>
      <c r="G56" s="928"/>
      <c r="H56" s="928"/>
      <c r="I56" s="928"/>
      <c r="J56" s="928"/>
      <c r="K56" s="928"/>
      <c r="L56" s="928"/>
      <c r="M56" s="928"/>
      <c r="N56" s="928"/>
      <c r="O56" s="928"/>
      <c r="P56" s="928"/>
      <c r="Q56" s="928"/>
      <c r="R56" s="928"/>
      <c r="S56" s="928"/>
      <c r="T56" s="928"/>
      <c r="U56" s="928"/>
      <c r="V56" s="928"/>
      <c r="W56" s="928"/>
      <c r="X56" s="928"/>
      <c r="Y56" s="57"/>
    </row>
    <row r="57" spans="1:25" ht="15" hidden="1">
      <c r="A57" s="41"/>
      <c r="B57" s="76"/>
      <c r="C57" s="75"/>
      <c r="D57" s="64"/>
      <c r="E57" s="928"/>
      <c r="F57" s="928"/>
      <c r="G57" s="928"/>
      <c r="H57" s="928"/>
      <c r="I57" s="928"/>
      <c r="J57" s="928"/>
      <c r="K57" s="928"/>
      <c r="L57" s="928"/>
      <c r="M57" s="928"/>
      <c r="N57" s="928"/>
      <c r="O57" s="928"/>
      <c r="P57" s="928"/>
      <c r="Q57" s="928"/>
      <c r="R57" s="928"/>
      <c r="S57" s="928"/>
      <c r="T57" s="928"/>
      <c r="U57" s="928"/>
      <c r="V57" s="928"/>
      <c r="W57" s="928"/>
      <c r="X57" s="928"/>
      <c r="Y57" s="57"/>
    </row>
    <row r="58" spans="1:25" ht="15" hidden="1" customHeight="1">
      <c r="A58" s="41"/>
      <c r="B58" s="76"/>
      <c r="C58" s="75"/>
      <c r="D58" s="59"/>
      <c r="E58" s="914" t="s">
        <v>400</v>
      </c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328"/>
      <c r="W58" s="328"/>
      <c r="X58" s="328"/>
      <c r="Y58" s="57"/>
    </row>
    <row r="59" spans="1:25" ht="15" hidden="1" customHeight="1">
      <c r="A59" s="41"/>
      <c r="B59" s="76"/>
      <c r="C59" s="75"/>
      <c r="D59" s="59"/>
      <c r="E59" s="929"/>
      <c r="F59" s="929"/>
      <c r="G59" s="929"/>
      <c r="H59" s="922"/>
      <c r="I59" s="923"/>
      <c r="J59" s="923"/>
      <c r="K59" s="923"/>
      <c r="L59" s="923"/>
      <c r="M59" s="923"/>
      <c r="N59" s="923"/>
      <c r="O59" s="923"/>
      <c r="P59" s="923"/>
      <c r="Q59" s="923"/>
      <c r="R59" s="923"/>
      <c r="S59" s="923"/>
      <c r="T59" s="923"/>
      <c r="U59" s="923"/>
      <c r="V59" s="923"/>
      <c r="W59" s="923"/>
      <c r="X59" s="923"/>
      <c r="Y59" s="57"/>
    </row>
    <row r="60" spans="1:25" ht="15" hidden="1" customHeight="1">
      <c r="A60" s="41"/>
      <c r="B60" s="76"/>
      <c r="C60" s="75"/>
      <c r="D60" s="59"/>
      <c r="E60" s="925"/>
      <c r="F60" s="925"/>
      <c r="G60" s="925"/>
      <c r="H60" s="927"/>
      <c r="I60" s="927"/>
      <c r="J60" s="927"/>
      <c r="K60" s="927"/>
      <c r="L60" s="927"/>
      <c r="M60" s="927"/>
      <c r="N60" s="927"/>
      <c r="O60" s="927"/>
      <c r="P60" s="927"/>
      <c r="Q60" s="927"/>
      <c r="R60" s="927"/>
      <c r="S60" s="927"/>
      <c r="T60" s="927"/>
      <c r="U60" s="927"/>
      <c r="V60" s="927"/>
      <c r="W60" s="927"/>
      <c r="X60" s="927"/>
      <c r="Y60" s="57"/>
    </row>
    <row r="61" spans="1:25" ht="15" hidden="1">
      <c r="A61" s="41"/>
      <c r="B61" s="76"/>
      <c r="C61" s="75"/>
      <c r="D61" s="59"/>
      <c r="E61" s="68"/>
      <c r="F61" s="66"/>
      <c r="G61" s="67"/>
      <c r="H61" s="927"/>
      <c r="I61" s="927"/>
      <c r="J61" s="927"/>
      <c r="K61" s="927"/>
      <c r="L61" s="927"/>
      <c r="M61" s="927"/>
      <c r="N61" s="927"/>
      <c r="O61" s="927"/>
      <c r="P61" s="927"/>
      <c r="Q61" s="927"/>
      <c r="R61" s="927"/>
      <c r="S61" s="927"/>
      <c r="T61" s="927"/>
      <c r="U61" s="927"/>
      <c r="V61" s="927"/>
      <c r="W61" s="927"/>
      <c r="X61" s="927"/>
      <c r="Y61" s="57"/>
    </row>
    <row r="62" spans="1:25" ht="27.75" hidden="1" customHeight="1">
      <c r="A62" s="41"/>
      <c r="B62" s="76"/>
      <c r="C62" s="75"/>
      <c r="D62" s="59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/>
    </row>
    <row r="63" spans="1:25" ht="15" hidden="1">
      <c r="A63" s="41"/>
      <c r="B63" s="76"/>
      <c r="C63" s="75"/>
      <c r="D63" s="59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/>
    </row>
    <row r="64" spans="1:25" ht="15" hidden="1">
      <c r="A64" s="41"/>
      <c r="B64" s="76"/>
      <c r="C64" s="75"/>
      <c r="D64" s="59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7"/>
    </row>
    <row r="65" spans="1:25" ht="15" hidden="1">
      <c r="A65" s="41"/>
      <c r="B65" s="76"/>
      <c r="C65" s="75"/>
      <c r="D65" s="59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7"/>
    </row>
    <row r="66" spans="1:25" ht="15" hidden="1">
      <c r="A66" s="41"/>
      <c r="B66" s="76"/>
      <c r="C66" s="75"/>
      <c r="D66" s="59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7"/>
    </row>
    <row r="67" spans="1:25" ht="15" hidden="1">
      <c r="A67" s="41"/>
      <c r="B67" s="76"/>
      <c r="C67" s="75"/>
      <c r="D67" s="59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/>
    </row>
    <row r="68" spans="1:25" ht="89.25" hidden="1" customHeight="1">
      <c r="A68" s="41"/>
      <c r="B68" s="76"/>
      <c r="C68" s="75"/>
      <c r="D68" s="6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57"/>
    </row>
    <row r="69" spans="1:25" ht="15" hidden="1">
      <c r="A69" s="41"/>
      <c r="B69" s="76"/>
      <c r="C69" s="75"/>
      <c r="D69" s="64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57"/>
    </row>
    <row r="70" spans="1:25" ht="15" hidden="1">
      <c r="A70" s="41"/>
      <c r="B70" s="76"/>
      <c r="C70" s="75"/>
      <c r="D70" s="59"/>
      <c r="E70" s="914" t="s">
        <v>401</v>
      </c>
      <c r="F70" s="914"/>
      <c r="G70" s="914"/>
      <c r="H70" s="914"/>
      <c r="I70" s="914"/>
      <c r="J70" s="914"/>
      <c r="K70" s="914"/>
      <c r="L70" s="914"/>
      <c r="M70" s="914"/>
      <c r="N70" s="914"/>
      <c r="O70" s="914"/>
      <c r="P70" s="914"/>
      <c r="Q70" s="914"/>
      <c r="R70" s="914"/>
      <c r="S70" s="914"/>
      <c r="T70" s="914"/>
      <c r="U70" s="564"/>
      <c r="V70" s="564"/>
      <c r="W70" s="564"/>
      <c r="X70" s="564"/>
      <c r="Y70" s="57"/>
    </row>
    <row r="71" spans="1:25" ht="15" hidden="1">
      <c r="A71" s="41"/>
      <c r="B71" s="76"/>
      <c r="C71" s="75"/>
      <c r="D71" s="59"/>
      <c r="E71" s="914" t="s">
        <v>548</v>
      </c>
      <c r="F71" s="914"/>
      <c r="G71" s="914"/>
      <c r="H71" s="914"/>
      <c r="I71" s="914"/>
      <c r="J71" s="914"/>
      <c r="K71" s="914"/>
      <c r="L71" s="914"/>
      <c r="M71" s="914"/>
      <c r="N71" s="914"/>
      <c r="O71" s="914"/>
      <c r="P71" s="914"/>
      <c r="Q71" s="914"/>
      <c r="R71" s="914"/>
      <c r="S71" s="914"/>
      <c r="T71" s="914"/>
      <c r="U71" s="565"/>
      <c r="V71" s="565"/>
      <c r="W71" s="565"/>
      <c r="X71" s="565"/>
      <c r="Y71" s="57"/>
    </row>
    <row r="72" spans="1:25" ht="40.5" hidden="1" customHeight="1">
      <c r="A72" s="41"/>
      <c r="B72" s="76"/>
      <c r="C72" s="75"/>
      <c r="D72" s="59"/>
      <c r="E72" s="565"/>
      <c r="F72" s="565"/>
      <c r="G72" s="565"/>
      <c r="H72" s="565"/>
      <c r="I72" s="565"/>
      <c r="J72" s="565"/>
      <c r="K72" s="565"/>
      <c r="L72" s="565"/>
      <c r="M72" s="565"/>
      <c r="N72" s="565"/>
      <c r="O72" s="565"/>
      <c r="P72" s="565"/>
      <c r="Q72" s="565"/>
      <c r="R72" s="565"/>
      <c r="S72" s="565"/>
      <c r="T72" s="565"/>
      <c r="U72" s="565"/>
      <c r="V72" s="565"/>
      <c r="W72" s="565"/>
      <c r="X72" s="565"/>
      <c r="Y72" s="57"/>
    </row>
    <row r="73" spans="1:25" ht="63" hidden="1" customHeight="1">
      <c r="A73" s="41"/>
      <c r="B73" s="76"/>
      <c r="C73" s="75"/>
      <c r="D73" s="59"/>
      <c r="E73" s="565"/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7"/>
    </row>
    <row r="74" spans="1:25" ht="30" hidden="1" customHeight="1">
      <c r="A74" s="41"/>
      <c r="B74" s="76"/>
      <c r="C74" s="75"/>
      <c r="D74" s="59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5"/>
      <c r="U74" s="565"/>
      <c r="V74" s="565"/>
      <c r="W74" s="565"/>
      <c r="X74" s="565"/>
      <c r="Y74" s="57"/>
    </row>
    <row r="75" spans="1:25" ht="30" hidden="1" customHeight="1">
      <c r="A75" s="41"/>
      <c r="B75" s="76"/>
      <c r="C75" s="75"/>
      <c r="D75" s="59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5"/>
      <c r="U75" s="565"/>
      <c r="V75" s="565"/>
      <c r="W75" s="565"/>
      <c r="X75" s="565"/>
      <c r="Y75" s="57"/>
    </row>
    <row r="76" spans="1:25" ht="15" hidden="1">
      <c r="A76" s="41"/>
      <c r="B76" s="76"/>
      <c r="C76" s="75"/>
      <c r="D76" s="59"/>
      <c r="E76" s="565"/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5"/>
      <c r="U76" s="565"/>
      <c r="V76" s="565"/>
      <c r="W76" s="565"/>
      <c r="X76" s="565"/>
      <c r="Y76" s="57"/>
    </row>
    <row r="77" spans="1:25" ht="15" hidden="1">
      <c r="A77" s="41"/>
      <c r="B77" s="76"/>
      <c r="C77" s="75"/>
      <c r="D77" s="59"/>
      <c r="E77" s="565"/>
      <c r="F77" s="565"/>
      <c r="G77" s="565"/>
      <c r="H77" s="565"/>
      <c r="I77" s="565"/>
      <c r="J77" s="565"/>
      <c r="K77" s="565"/>
      <c r="L77" s="565"/>
      <c r="M77" s="565"/>
      <c r="N77" s="565"/>
      <c r="O77" s="565"/>
      <c r="P77" s="565"/>
      <c r="Q77" s="565"/>
      <c r="R77" s="565"/>
      <c r="S77" s="565"/>
      <c r="T77" s="565"/>
      <c r="U77" s="565"/>
      <c r="V77" s="565"/>
      <c r="W77" s="565"/>
      <c r="X77" s="565"/>
      <c r="Y77" s="57"/>
    </row>
    <row r="78" spans="1:25" ht="8.25" hidden="1" customHeight="1">
      <c r="A78" s="41"/>
      <c r="B78" s="76"/>
      <c r="C78" s="75"/>
      <c r="D78" s="5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57"/>
    </row>
    <row r="79" spans="1:25" ht="21" hidden="1" customHeight="1">
      <c r="A79" s="41"/>
      <c r="B79" s="76"/>
      <c r="C79" s="75"/>
      <c r="D79" s="59"/>
      <c r="E79" s="566"/>
      <c r="F79" s="566"/>
      <c r="G79" s="566"/>
      <c r="H79" s="566"/>
      <c r="I79" s="566"/>
      <c r="J79" s="566"/>
      <c r="K79" s="566"/>
      <c r="L79" s="566"/>
      <c r="M79" s="566"/>
      <c r="N79" s="566"/>
      <c r="O79" s="566"/>
      <c r="P79" s="566"/>
      <c r="Q79" s="566"/>
      <c r="R79" s="566"/>
      <c r="S79" s="566"/>
      <c r="T79" s="566"/>
      <c r="U79" s="566"/>
      <c r="V79" s="566"/>
      <c r="W79" s="566"/>
      <c r="X79" s="566"/>
      <c r="Y79" s="57"/>
    </row>
    <row r="80" spans="1:25" ht="14.25" hidden="1" customHeight="1">
      <c r="A80" s="41"/>
      <c r="B80" s="76"/>
      <c r="C80" s="75"/>
      <c r="D80" s="59"/>
      <c r="E80" s="567"/>
      <c r="F80" s="567"/>
      <c r="G80" s="567"/>
      <c r="H80" s="567"/>
      <c r="Y80" s="57"/>
    </row>
    <row r="81" spans="1:25" ht="15" hidden="1">
      <c r="A81" s="41"/>
      <c r="B81" s="76"/>
      <c r="C81" s="75"/>
      <c r="D81" s="59"/>
      <c r="E81" s="914" t="s">
        <v>400</v>
      </c>
      <c r="F81" s="914"/>
      <c r="G81" s="914"/>
      <c r="H81" s="914"/>
      <c r="I81" s="914"/>
      <c r="J81" s="914"/>
      <c r="K81" s="914"/>
      <c r="L81" s="914"/>
      <c r="M81" s="914"/>
      <c r="N81" s="914"/>
      <c r="O81" s="914"/>
      <c r="P81" s="914"/>
      <c r="Q81" s="914"/>
      <c r="R81" s="914"/>
      <c r="S81" s="914"/>
      <c r="T81" s="914"/>
      <c r="U81" s="914"/>
      <c r="V81" s="328"/>
      <c r="W81" s="328"/>
      <c r="X81" s="328"/>
      <c r="Y81" s="57"/>
    </row>
    <row r="82" spans="1:25" ht="15" hidden="1" customHeight="1">
      <c r="A82" s="41"/>
      <c r="B82" s="76"/>
      <c r="C82" s="75"/>
      <c r="D82" s="59"/>
      <c r="E82" s="925"/>
      <c r="F82" s="925"/>
      <c r="G82" s="925"/>
      <c r="H82" s="922"/>
      <c r="I82" s="923"/>
      <c r="J82" s="923"/>
      <c r="K82" s="923"/>
      <c r="L82" s="923"/>
      <c r="M82" s="923"/>
      <c r="N82" s="923"/>
      <c r="O82" s="923"/>
      <c r="P82" s="923"/>
      <c r="Q82" s="923"/>
      <c r="R82" s="923"/>
      <c r="S82" s="923"/>
      <c r="T82" s="923"/>
      <c r="U82" s="923"/>
      <c r="V82" s="923"/>
      <c r="W82" s="923"/>
      <c r="X82" s="923"/>
      <c r="Y82" s="57"/>
    </row>
    <row r="83" spans="1:25" ht="15" hidden="1" customHeight="1">
      <c r="A83" s="41"/>
      <c r="B83" s="76"/>
      <c r="C83" s="75"/>
      <c r="D83" s="59"/>
      <c r="Y83" s="57"/>
    </row>
    <row r="84" spans="1:25" ht="15" hidden="1" customHeight="1">
      <c r="A84" s="41"/>
      <c r="B84" s="76"/>
      <c r="C84" s="75"/>
      <c r="D84" s="59"/>
      <c r="E84" s="68"/>
      <c r="F84" s="66"/>
      <c r="G84" s="67"/>
      <c r="H84" s="927"/>
      <c r="I84" s="927"/>
      <c r="J84" s="927"/>
      <c r="K84" s="927"/>
      <c r="L84" s="927"/>
      <c r="M84" s="927"/>
      <c r="N84" s="927"/>
      <c r="O84" s="927"/>
      <c r="P84" s="927"/>
      <c r="Q84" s="927"/>
      <c r="R84" s="927"/>
      <c r="S84" s="927"/>
      <c r="T84" s="927"/>
      <c r="U84" s="927"/>
      <c r="V84" s="927"/>
      <c r="W84" s="927"/>
      <c r="X84" s="927"/>
      <c r="Y84" s="57"/>
    </row>
    <row r="85" spans="1:25" ht="15" hidden="1">
      <c r="A85" s="41"/>
      <c r="B85" s="76"/>
      <c r="C85" s="75"/>
      <c r="D85" s="59"/>
      <c r="E85" s="58"/>
      <c r="F85" s="58"/>
      <c r="G85" s="58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58"/>
      <c r="X85" s="58"/>
      <c r="Y85" s="57"/>
    </row>
    <row r="86" spans="1:25" ht="15" hidden="1">
      <c r="A86" s="41"/>
      <c r="B86" s="76"/>
      <c r="C86" s="75"/>
      <c r="D86" s="59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7"/>
    </row>
    <row r="87" spans="1:25" ht="15" hidden="1">
      <c r="A87" s="41"/>
      <c r="B87" s="76"/>
      <c r="C87" s="75"/>
      <c r="D87" s="59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7"/>
    </row>
    <row r="88" spans="1:25" ht="15" hidden="1">
      <c r="A88" s="41"/>
      <c r="B88" s="76"/>
      <c r="C88" s="75"/>
      <c r="D88" s="59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/>
    </row>
    <row r="89" spans="1:25" ht="15" hidden="1">
      <c r="A89" s="41"/>
      <c r="B89" s="76"/>
      <c r="C89" s="75"/>
      <c r="D89" s="59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/>
    </row>
    <row r="90" spans="1:25" ht="15" hidden="1">
      <c r="A90" s="41"/>
      <c r="B90" s="76"/>
      <c r="C90" s="75"/>
      <c r="D90" s="59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/>
    </row>
    <row r="91" spans="1:25" ht="15" hidden="1">
      <c r="A91" s="41"/>
      <c r="B91" s="76"/>
      <c r="C91" s="75"/>
      <c r="D91" s="59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/>
    </row>
    <row r="92" spans="1:25" ht="15" hidden="1">
      <c r="A92" s="41"/>
      <c r="B92" s="76"/>
      <c r="C92" s="75"/>
      <c r="D92" s="59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/>
    </row>
    <row r="93" spans="1:25" ht="15" hidden="1">
      <c r="A93" s="41"/>
      <c r="B93" s="76"/>
      <c r="C93" s="75"/>
      <c r="D93" s="59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/>
    </row>
    <row r="94" spans="1:25" ht="15" hidden="1">
      <c r="A94" s="41"/>
      <c r="B94" s="76"/>
      <c r="C94" s="75"/>
      <c r="D94" s="59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/>
    </row>
    <row r="95" spans="1:25" ht="15" hidden="1">
      <c r="A95" s="41"/>
      <c r="B95" s="76"/>
      <c r="C95" s="75"/>
      <c r="D95" s="59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7"/>
    </row>
    <row r="96" spans="1:25" ht="27" hidden="1" customHeight="1">
      <c r="A96" s="41"/>
      <c r="B96" s="76"/>
      <c r="C96" s="75"/>
      <c r="D96" s="64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57"/>
    </row>
    <row r="97" spans="1:27" ht="15" hidden="1">
      <c r="A97" s="41"/>
      <c r="B97" s="76"/>
      <c r="C97" s="75"/>
      <c r="D97" s="64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57"/>
    </row>
    <row r="98" spans="1:27" ht="25.5" hidden="1" customHeight="1">
      <c r="A98" s="41"/>
      <c r="B98" s="76"/>
      <c r="C98" s="75"/>
      <c r="D98" s="59"/>
      <c r="E98" s="926" t="s">
        <v>220</v>
      </c>
      <c r="F98" s="926"/>
      <c r="G98" s="926"/>
      <c r="H98" s="926"/>
      <c r="I98" s="926"/>
      <c r="J98" s="926"/>
      <c r="K98" s="926"/>
      <c r="L98" s="926"/>
      <c r="M98" s="926"/>
      <c r="N98" s="926"/>
      <c r="O98" s="926"/>
      <c r="P98" s="926"/>
      <c r="Q98" s="926"/>
      <c r="R98" s="926"/>
      <c r="S98" s="926"/>
      <c r="T98" s="926"/>
      <c r="U98" s="926"/>
      <c r="V98" s="926"/>
      <c r="W98" s="926"/>
      <c r="X98" s="926"/>
      <c r="Y98" s="57"/>
    </row>
    <row r="99" spans="1:27" ht="15" hidden="1" customHeight="1">
      <c r="A99" s="41"/>
      <c r="B99" s="76"/>
      <c r="C99" s="75"/>
      <c r="D99" s="59"/>
      <c r="E99" s="58"/>
      <c r="F99" s="58"/>
      <c r="G99" s="58"/>
      <c r="H99" s="61"/>
      <c r="I99" s="61"/>
      <c r="J99" s="61"/>
      <c r="K99" s="61"/>
      <c r="L99" s="61"/>
      <c r="M99" s="61"/>
      <c r="N99" s="61"/>
      <c r="O99" s="60"/>
      <c r="P99" s="60"/>
      <c r="Q99" s="60"/>
      <c r="R99" s="60"/>
      <c r="S99" s="60"/>
      <c r="T99" s="60"/>
      <c r="U99" s="58"/>
      <c r="V99" s="58"/>
      <c r="W99" s="58"/>
      <c r="X99" s="58"/>
      <c r="Y99" s="57"/>
    </row>
    <row r="100" spans="1:27" ht="15" hidden="1" customHeight="1">
      <c r="A100" s="41"/>
      <c r="B100" s="76"/>
      <c r="C100" s="75"/>
      <c r="D100" s="59"/>
      <c r="E100" s="62"/>
      <c r="F100" s="924" t="s">
        <v>219</v>
      </c>
      <c r="G100" s="924"/>
      <c r="H100" s="924"/>
      <c r="I100" s="924"/>
      <c r="J100" s="924"/>
      <c r="K100" s="924"/>
      <c r="L100" s="924"/>
      <c r="M100" s="924"/>
      <c r="N100" s="924"/>
      <c r="O100" s="924"/>
      <c r="P100" s="924"/>
      <c r="Q100" s="924"/>
      <c r="R100" s="924"/>
      <c r="S100" s="924"/>
      <c r="T100" s="60"/>
      <c r="U100" s="58"/>
      <c r="V100" s="58"/>
      <c r="W100" s="58"/>
      <c r="X100" s="58"/>
      <c r="Y100" s="57"/>
      <c r="AA100" s="77" t="s">
        <v>217</v>
      </c>
    </row>
    <row r="101" spans="1:27" ht="15" hidden="1" customHeight="1">
      <c r="A101" s="41"/>
      <c r="B101" s="76"/>
      <c r="C101" s="75"/>
      <c r="D101" s="59"/>
      <c r="E101" s="58"/>
      <c r="F101" s="58"/>
      <c r="G101" s="58"/>
      <c r="H101" s="61"/>
      <c r="I101" s="61"/>
      <c r="J101" s="61"/>
      <c r="K101" s="61"/>
      <c r="L101" s="61"/>
      <c r="M101" s="61"/>
      <c r="N101" s="61"/>
      <c r="O101" s="60"/>
      <c r="P101" s="60"/>
      <c r="Q101" s="60"/>
      <c r="R101" s="60"/>
      <c r="S101" s="60"/>
      <c r="T101" s="60"/>
      <c r="U101" s="58"/>
      <c r="V101" s="58"/>
      <c r="W101" s="58"/>
      <c r="X101" s="58"/>
      <c r="Y101" s="57"/>
    </row>
    <row r="102" spans="1:27" ht="15" hidden="1">
      <c r="A102" s="41"/>
      <c r="B102" s="76"/>
      <c r="C102" s="75"/>
      <c r="D102" s="59"/>
      <c r="E102" s="58"/>
      <c r="F102" s="924" t="s">
        <v>218</v>
      </c>
      <c r="G102" s="924"/>
      <c r="H102" s="924"/>
      <c r="I102" s="924"/>
      <c r="J102" s="924"/>
      <c r="K102" s="924"/>
      <c r="L102" s="924"/>
      <c r="M102" s="924"/>
      <c r="N102" s="924"/>
      <c r="O102" s="924"/>
      <c r="P102" s="924"/>
      <c r="Q102" s="924"/>
      <c r="R102" s="924"/>
      <c r="S102" s="924"/>
      <c r="T102" s="924"/>
      <c r="U102" s="924"/>
      <c r="V102" s="924"/>
      <c r="W102" s="924"/>
      <c r="X102" s="924"/>
      <c r="Y102" s="57"/>
    </row>
    <row r="103" spans="1:27" ht="15" hidden="1">
      <c r="A103" s="41"/>
      <c r="B103" s="76"/>
      <c r="C103" s="75"/>
      <c r="D103" s="59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7"/>
    </row>
    <row r="104" spans="1:27" ht="15" hidden="1">
      <c r="A104" s="41"/>
      <c r="B104" s="76"/>
      <c r="C104" s="75"/>
      <c r="D104" s="59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7"/>
    </row>
    <row r="105" spans="1:27" ht="15" hidden="1">
      <c r="A105" s="41"/>
      <c r="B105" s="76"/>
      <c r="C105" s="75"/>
      <c r="D105" s="59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7"/>
    </row>
    <row r="106" spans="1:27" ht="15" hidden="1">
      <c r="A106" s="41"/>
      <c r="B106" s="76"/>
      <c r="C106" s="75"/>
      <c r="D106" s="59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7"/>
    </row>
    <row r="107" spans="1:27" ht="15" hidden="1">
      <c r="A107" s="41"/>
      <c r="B107" s="76"/>
      <c r="C107" s="75"/>
      <c r="D107" s="59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7"/>
    </row>
    <row r="108" spans="1:27" ht="15" hidden="1">
      <c r="A108" s="41"/>
      <c r="B108" s="76"/>
      <c r="C108" s="75"/>
      <c r="D108" s="59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7"/>
    </row>
    <row r="109" spans="1:27" ht="15" hidden="1">
      <c r="A109" s="41"/>
      <c r="B109" s="76"/>
      <c r="C109" s="75"/>
      <c r="D109" s="59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7"/>
    </row>
    <row r="110" spans="1:27" ht="15" hidden="1">
      <c r="A110" s="41"/>
      <c r="B110" s="76"/>
      <c r="C110" s="75"/>
      <c r="D110" s="59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7"/>
    </row>
    <row r="111" spans="1:27" ht="30" hidden="1" customHeight="1">
      <c r="A111" s="41"/>
      <c r="B111" s="76"/>
      <c r="C111" s="75"/>
      <c r="D111" s="59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7"/>
    </row>
    <row r="112" spans="1:27" ht="31.5" hidden="1" customHeight="1">
      <c r="A112" s="41"/>
      <c r="B112" s="76"/>
      <c r="C112" s="75"/>
      <c r="D112" s="59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7"/>
    </row>
    <row r="113" spans="1:25" ht="15" customHeight="1">
      <c r="A113" s="41"/>
      <c r="B113" s="74"/>
      <c r="C113" s="73"/>
      <c r="D113" s="56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4"/>
    </row>
  </sheetData>
  <sheetProtection password="FA9C" sheet="1" objects="1" scenarios="1" formatColumns="0" formatRows="0"/>
  <dataConsolidate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87"/>
    <col min="2" max="16384" width="9.140625" style="239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5" customWidth="1"/>
    <col min="2" max="16384" width="9.140625" style="325"/>
  </cols>
  <sheetData>
    <row r="1" spans="1:5">
      <c r="A1" s="326" t="s">
        <v>397</v>
      </c>
      <c r="B1" s="326" t="s">
        <v>398</v>
      </c>
      <c r="C1" s="326"/>
      <c r="D1" s="326"/>
      <c r="E1" s="326"/>
    </row>
    <row r="2" spans="1:5">
      <c r="A2" s="326"/>
      <c r="B2" s="326"/>
      <c r="C2" s="326"/>
      <c r="D2" s="326"/>
      <c r="E2" s="326"/>
    </row>
    <row r="3" spans="1:5">
      <c r="A3" s="326"/>
      <c r="B3" s="326"/>
      <c r="C3" s="326"/>
      <c r="D3" s="326"/>
      <c r="E3" s="326"/>
    </row>
    <row r="4" spans="1:5">
      <c r="A4" s="326"/>
      <c r="B4" s="326"/>
      <c r="C4" s="326"/>
      <c r="D4" s="326"/>
      <c r="E4" s="326"/>
    </row>
    <row r="5" spans="1:5">
      <c r="A5" s="326"/>
      <c r="B5" s="326"/>
      <c r="C5" s="326"/>
      <c r="D5" s="326"/>
      <c r="E5" s="326"/>
    </row>
    <row r="6" spans="1:5">
      <c r="A6" s="326"/>
      <c r="B6" s="326"/>
      <c r="C6" s="326"/>
      <c r="D6" s="326"/>
      <c r="E6" s="326"/>
    </row>
    <row r="7" spans="1:5">
      <c r="A7" s="326"/>
      <c r="B7" s="326"/>
      <c r="C7" s="326"/>
      <c r="D7" s="326"/>
      <c r="E7" s="326"/>
    </row>
    <row r="8" spans="1:5">
      <c r="A8" s="326"/>
      <c r="B8" s="326"/>
      <c r="C8" s="326"/>
      <c r="D8" s="326"/>
      <c r="E8" s="326"/>
    </row>
  </sheetData>
  <sheetProtection formatColumns="0" formatRow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900"/>
    <col min="2" max="2" width="65.28515625" style="900" customWidth="1"/>
    <col min="3" max="3" width="41" style="900" customWidth="1"/>
    <col min="4" max="16384" width="9.140625" style="900"/>
  </cols>
  <sheetData>
    <row r="1" spans="1:2">
      <c r="A1" s="900" t="s">
        <v>312</v>
      </c>
      <c r="B1" s="900" t="s">
        <v>313</v>
      </c>
    </row>
    <row r="2" spans="1:2">
      <c r="A2" s="900">
        <v>4213767</v>
      </c>
      <c r="B2" s="900" t="s">
        <v>565</v>
      </c>
    </row>
    <row r="3" spans="1:2">
      <c r="A3" s="900">
        <v>4213768</v>
      </c>
      <c r="B3" s="900" t="s">
        <v>564</v>
      </c>
    </row>
    <row r="4" spans="1:2">
      <c r="A4" s="900">
        <v>4213769</v>
      </c>
      <c r="B4" s="900" t="s">
        <v>567</v>
      </c>
    </row>
    <row r="5" spans="1:2">
      <c r="A5" s="900">
        <v>4213770</v>
      </c>
      <c r="B5" s="900" t="s">
        <v>566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900"/>
    <col min="2" max="2" width="65.28515625" style="900" customWidth="1"/>
    <col min="3" max="3" width="41" style="900" customWidth="1"/>
    <col min="4" max="16384" width="9.140625" style="900"/>
  </cols>
  <sheetData>
    <row r="1" spans="1:2">
      <c r="A1" s="900" t="s">
        <v>312</v>
      </c>
      <c r="B1" s="900" t="s">
        <v>314</v>
      </c>
    </row>
    <row r="2" spans="1:2">
      <c r="A2" s="900">
        <v>4189706</v>
      </c>
      <c r="B2" s="900" t="s">
        <v>703</v>
      </c>
    </row>
    <row r="3" spans="1:2">
      <c r="A3" s="900">
        <v>4189705</v>
      </c>
      <c r="B3" s="900" t="s">
        <v>704</v>
      </c>
    </row>
    <row r="4" spans="1:2">
      <c r="A4" s="900">
        <v>4189707</v>
      </c>
      <c r="B4" s="900" t="s">
        <v>705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29"/>
  </cols>
  <sheetData>
    <row r="1" spans="1:1">
      <c r="A1" s="52"/>
    </row>
  </sheetData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15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58</v>
      </c>
      <c r="B1" s="3" t="s">
        <v>59</v>
      </c>
    </row>
    <row r="2" spans="1:2">
      <c r="A2" t="s">
        <v>636</v>
      </c>
      <c r="B2" t="s">
        <v>685</v>
      </c>
    </row>
    <row r="3" spans="1:2">
      <c r="A3" t="s">
        <v>637</v>
      </c>
      <c r="B3" t="s">
        <v>677</v>
      </c>
    </row>
    <row r="4" spans="1:2">
      <c r="A4" t="s">
        <v>638</v>
      </c>
      <c r="B4" t="s">
        <v>656</v>
      </c>
    </row>
    <row r="5" spans="1:2">
      <c r="A5" t="s">
        <v>639</v>
      </c>
      <c r="B5" t="s">
        <v>657</v>
      </c>
    </row>
    <row r="6" spans="1:2">
      <c r="A6" t="s">
        <v>640</v>
      </c>
      <c r="B6" t="s">
        <v>658</v>
      </c>
    </row>
    <row r="7" spans="1:2">
      <c r="A7" t="s">
        <v>641</v>
      </c>
      <c r="B7" t="s">
        <v>659</v>
      </c>
    </row>
    <row r="8" spans="1:2">
      <c r="A8" t="s">
        <v>642</v>
      </c>
      <c r="B8" t="s">
        <v>660</v>
      </c>
    </row>
    <row r="9" spans="1:2">
      <c r="A9" t="s">
        <v>643</v>
      </c>
      <c r="B9" t="s">
        <v>661</v>
      </c>
    </row>
    <row r="10" spans="1:2">
      <c r="A10" t="s">
        <v>644</v>
      </c>
      <c r="B10" t="s">
        <v>662</v>
      </c>
    </row>
    <row r="11" spans="1:2">
      <c r="A11" t="s">
        <v>645</v>
      </c>
      <c r="B11" t="s">
        <v>663</v>
      </c>
    </row>
    <row r="12" spans="1:2">
      <c r="A12" t="s">
        <v>646</v>
      </c>
      <c r="B12" t="s">
        <v>664</v>
      </c>
    </row>
    <row r="13" spans="1:2">
      <c r="A13" t="s">
        <v>647</v>
      </c>
      <c r="B13" t="s">
        <v>665</v>
      </c>
    </row>
    <row r="14" spans="1:2">
      <c r="A14" t="s">
        <v>648</v>
      </c>
      <c r="B14" t="s">
        <v>666</v>
      </c>
    </row>
    <row r="15" spans="1:2">
      <c r="A15" t="s">
        <v>649</v>
      </c>
      <c r="B15" t="s">
        <v>667</v>
      </c>
    </row>
    <row r="16" spans="1:2">
      <c r="A16" t="s">
        <v>650</v>
      </c>
      <c r="B16" t="s">
        <v>668</v>
      </c>
    </row>
    <row r="17" spans="1:2">
      <c r="A17" t="s">
        <v>651</v>
      </c>
      <c r="B17" t="s">
        <v>669</v>
      </c>
    </row>
    <row r="18" spans="1:2">
      <c r="A18" t="s">
        <v>652</v>
      </c>
      <c r="B18" t="s">
        <v>670</v>
      </c>
    </row>
    <row r="19" spans="1:2">
      <c r="A19" t="s">
        <v>653</v>
      </c>
      <c r="B19" t="s">
        <v>671</v>
      </c>
    </row>
    <row r="20" spans="1:2">
      <c r="A20" t="s">
        <v>654</v>
      </c>
      <c r="B20" t="s">
        <v>672</v>
      </c>
    </row>
    <row r="21" spans="1:2">
      <c r="A21" t="s">
        <v>655</v>
      </c>
      <c r="B21" t="s">
        <v>673</v>
      </c>
    </row>
    <row r="22" spans="1:2">
      <c r="A22"/>
      <c r="B22" t="s">
        <v>674</v>
      </c>
    </row>
    <row r="23" spans="1:2">
      <c r="A23"/>
      <c r="B23" t="s">
        <v>675</v>
      </c>
    </row>
    <row r="24" spans="1:2">
      <c r="A24"/>
      <c r="B24" t="s">
        <v>676</v>
      </c>
    </row>
    <row r="25" spans="1:2">
      <c r="A25"/>
      <c r="B25" t="s">
        <v>678</v>
      </c>
    </row>
    <row r="26" spans="1:2">
      <c r="A26"/>
      <c r="B26" t="s">
        <v>679</v>
      </c>
    </row>
    <row r="27" spans="1:2">
      <c r="A27"/>
      <c r="B27" t="s">
        <v>680</v>
      </c>
    </row>
    <row r="28" spans="1:2">
      <c r="A28"/>
      <c r="B28" t="s">
        <v>681</v>
      </c>
    </row>
    <row r="29" spans="1:2">
      <c r="A29"/>
      <c r="B29" t="s">
        <v>682</v>
      </c>
    </row>
    <row r="30" spans="1:2">
      <c r="A30"/>
      <c r="B30" t="s">
        <v>683</v>
      </c>
    </row>
    <row r="31" spans="1:2">
      <c r="A31"/>
      <c r="B31" t="s">
        <v>684</v>
      </c>
    </row>
    <row r="32" spans="1:2">
      <c r="A32"/>
      <c r="B32" t="s">
        <v>686</v>
      </c>
    </row>
    <row r="33" spans="1:2">
      <c r="A33"/>
      <c r="B33" t="s">
        <v>687</v>
      </c>
    </row>
    <row r="34" spans="1:2">
      <c r="A34"/>
      <c r="B34" t="s">
        <v>688</v>
      </c>
    </row>
    <row r="35" spans="1:2">
      <c r="A35"/>
      <c r="B35" t="s">
        <v>689</v>
      </c>
    </row>
    <row r="36" spans="1:2">
      <c r="A36"/>
      <c r="B36" t="s">
        <v>690</v>
      </c>
    </row>
    <row r="37" spans="1:2">
      <c r="A37"/>
      <c r="B37" t="s">
        <v>691</v>
      </c>
    </row>
    <row r="38" spans="1:2">
      <c r="A38"/>
      <c r="B38" t="s">
        <v>692</v>
      </c>
    </row>
    <row r="39" spans="1:2">
      <c r="A39"/>
      <c r="B39" t="s">
        <v>693</v>
      </c>
    </row>
    <row r="40" spans="1:2">
      <c r="A40"/>
      <c r="B40" t="s">
        <v>694</v>
      </c>
    </row>
    <row r="41" spans="1:2">
      <c r="A41"/>
      <c r="B41" t="s">
        <v>695</v>
      </c>
    </row>
    <row r="42" spans="1:2">
      <c r="A42"/>
      <c r="B42" t="s">
        <v>696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6" t="s">
        <v>66</v>
      </c>
      <c r="B1" s="116" t="s">
        <v>67</v>
      </c>
      <c r="C1" s="116" t="s">
        <v>68</v>
      </c>
      <c r="D1" s="9"/>
    </row>
    <row r="2" spans="1:4">
      <c r="A2" s="901">
        <v>44686.537094907406</v>
      </c>
      <c r="B2" s="11" t="s">
        <v>708</v>
      </c>
      <c r="C2" s="11" t="s">
        <v>425</v>
      </c>
    </row>
    <row r="3" spans="1:4">
      <c r="A3" s="901">
        <v>44686.537106481483</v>
      </c>
      <c r="B3" s="11" t="s">
        <v>709</v>
      </c>
      <c r="C3" s="11" t="s">
        <v>425</v>
      </c>
    </row>
    <row r="4" spans="1:4">
      <c r="A4" s="901">
        <v>44686.537256944444</v>
      </c>
      <c r="B4" s="11" t="s">
        <v>708</v>
      </c>
      <c r="C4" s="11" t="s">
        <v>425</v>
      </c>
    </row>
    <row r="5" spans="1:4">
      <c r="A5" s="901">
        <v>44686.537268518521</v>
      </c>
      <c r="B5" s="11" t="s">
        <v>709</v>
      </c>
      <c r="C5" s="11" t="s">
        <v>425</v>
      </c>
    </row>
    <row r="6" spans="1:4">
      <c r="A6" s="901">
        <v>44686.537847222222</v>
      </c>
      <c r="B6" s="11" t="s">
        <v>708</v>
      </c>
      <c r="C6" s="11" t="s">
        <v>425</v>
      </c>
    </row>
    <row r="7" spans="1:4">
      <c r="A7" s="901">
        <v>44686.537858796299</v>
      </c>
      <c r="B7" s="11" t="s">
        <v>709</v>
      </c>
      <c r="C7" s="11" t="s">
        <v>425</v>
      </c>
    </row>
    <row r="8" spans="1:4">
      <c r="A8" s="901">
        <v>45582.413414351853</v>
      </c>
      <c r="B8" s="11" t="s">
        <v>708</v>
      </c>
      <c r="C8" s="11" t="s">
        <v>425</v>
      </c>
    </row>
    <row r="9" spans="1:4">
      <c r="A9" s="901">
        <v>45582.413425925923</v>
      </c>
      <c r="B9" s="11" t="s">
        <v>709</v>
      </c>
      <c r="C9" s="11" t="s">
        <v>425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43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1045</v>
      </c>
      <c r="B1" s="4" t="s">
        <v>1051</v>
      </c>
      <c r="C1" s="4" t="s">
        <v>1052</v>
      </c>
      <c r="D1" s="4" t="s">
        <v>1053</v>
      </c>
      <c r="E1" s="4" t="s">
        <v>1054</v>
      </c>
      <c r="F1" s="4" t="s">
        <v>1055</v>
      </c>
      <c r="G1" s="4" t="s">
        <v>1056</v>
      </c>
      <c r="H1" s="4" t="s">
        <v>1057</v>
      </c>
      <c r="I1" s="4" t="s">
        <v>1058</v>
      </c>
    </row>
    <row r="2" spans="1:10">
      <c r="A2" s="4">
        <v>1</v>
      </c>
      <c r="B2" s="4" t="s">
        <v>1059</v>
      </c>
      <c r="C2" s="4" t="s">
        <v>85</v>
      </c>
      <c r="E2" s="4" t="s">
        <v>1221</v>
      </c>
      <c r="F2" s="4" t="s">
        <v>1222</v>
      </c>
      <c r="G2" s="4" t="s">
        <v>1071</v>
      </c>
      <c r="J2" s="4" t="s">
        <v>1204</v>
      </c>
    </row>
    <row r="3" spans="1:10">
      <c r="A3" s="4">
        <v>2</v>
      </c>
      <c r="B3" s="4" t="s">
        <v>1059</v>
      </c>
      <c r="C3" s="4" t="s">
        <v>85</v>
      </c>
      <c r="D3" s="4" t="s">
        <v>1060</v>
      </c>
      <c r="E3" s="4" t="s">
        <v>1061</v>
      </c>
      <c r="F3" s="4" t="s">
        <v>1062</v>
      </c>
      <c r="G3" s="4" t="s">
        <v>1063</v>
      </c>
      <c r="J3" s="4" t="s">
        <v>1204</v>
      </c>
    </row>
    <row r="4" spans="1:10">
      <c r="A4" s="4">
        <v>3</v>
      </c>
      <c r="B4" s="4" t="s">
        <v>1059</v>
      </c>
      <c r="C4" s="4" t="s">
        <v>85</v>
      </c>
      <c r="D4" s="4" t="s">
        <v>1064</v>
      </c>
      <c r="E4" s="4" t="s">
        <v>1065</v>
      </c>
      <c r="F4" s="4" t="s">
        <v>1066</v>
      </c>
      <c r="G4" s="4" t="s">
        <v>1067</v>
      </c>
      <c r="J4" s="4" t="s">
        <v>1204</v>
      </c>
    </row>
    <row r="5" spans="1:10">
      <c r="A5" s="4">
        <v>4</v>
      </c>
      <c r="B5" s="4" t="s">
        <v>1059</v>
      </c>
      <c r="C5" s="4" t="s">
        <v>85</v>
      </c>
      <c r="D5" s="4" t="s">
        <v>1068</v>
      </c>
      <c r="E5" s="4" t="s">
        <v>1069</v>
      </c>
      <c r="F5" s="4" t="s">
        <v>1070</v>
      </c>
      <c r="G5" s="4" t="s">
        <v>1071</v>
      </c>
      <c r="J5" s="4" t="s">
        <v>1204</v>
      </c>
    </row>
    <row r="6" spans="1:10">
      <c r="A6" s="4">
        <v>5</v>
      </c>
      <c r="B6" s="4" t="s">
        <v>1059</v>
      </c>
      <c r="C6" s="4" t="s">
        <v>85</v>
      </c>
      <c r="D6" s="4" t="s">
        <v>1072</v>
      </c>
      <c r="E6" s="4" t="s">
        <v>1073</v>
      </c>
      <c r="F6" s="4" t="s">
        <v>1074</v>
      </c>
      <c r="G6" s="4" t="s">
        <v>1075</v>
      </c>
      <c r="J6" s="4" t="s">
        <v>1204</v>
      </c>
    </row>
    <row r="7" spans="1:10">
      <c r="A7" s="4">
        <v>6</v>
      </c>
      <c r="B7" s="4" t="s">
        <v>1059</v>
      </c>
      <c r="C7" s="4" t="s">
        <v>85</v>
      </c>
      <c r="D7" s="4" t="s">
        <v>1076</v>
      </c>
      <c r="E7" s="4" t="s">
        <v>1077</v>
      </c>
      <c r="F7" s="4" t="s">
        <v>1078</v>
      </c>
      <c r="G7" s="4" t="s">
        <v>1079</v>
      </c>
      <c r="J7" s="4" t="s">
        <v>1204</v>
      </c>
    </row>
    <row r="8" spans="1:10">
      <c r="A8" s="4">
        <v>7</v>
      </c>
      <c r="B8" s="4" t="s">
        <v>1059</v>
      </c>
      <c r="C8" s="4" t="s">
        <v>85</v>
      </c>
      <c r="D8" s="4" t="s">
        <v>1080</v>
      </c>
      <c r="E8" s="4" t="s">
        <v>1081</v>
      </c>
      <c r="F8" s="4" t="s">
        <v>1082</v>
      </c>
      <c r="G8" s="4" t="s">
        <v>1083</v>
      </c>
      <c r="J8" s="4" t="s">
        <v>1204</v>
      </c>
    </row>
    <row r="9" spans="1:10">
      <c r="A9" s="4">
        <v>8</v>
      </c>
      <c r="B9" s="4" t="s">
        <v>1059</v>
      </c>
      <c r="C9" s="4" t="s">
        <v>85</v>
      </c>
      <c r="D9" s="4" t="s">
        <v>1084</v>
      </c>
      <c r="E9" s="4" t="s">
        <v>1085</v>
      </c>
      <c r="F9" s="4" t="s">
        <v>1086</v>
      </c>
      <c r="G9" s="4" t="s">
        <v>1087</v>
      </c>
      <c r="J9" s="4" t="s">
        <v>1204</v>
      </c>
    </row>
    <row r="10" spans="1:10">
      <c r="A10" s="4">
        <v>9</v>
      </c>
      <c r="B10" s="4" t="s">
        <v>1059</v>
      </c>
      <c r="C10" s="4" t="s">
        <v>85</v>
      </c>
      <c r="D10" s="4" t="s">
        <v>1088</v>
      </c>
      <c r="E10" s="4" t="s">
        <v>1089</v>
      </c>
      <c r="F10" s="4" t="s">
        <v>1090</v>
      </c>
      <c r="G10" s="4" t="s">
        <v>1091</v>
      </c>
      <c r="J10" s="4" t="s">
        <v>1204</v>
      </c>
    </row>
    <row r="11" spans="1:10">
      <c r="A11" s="4">
        <v>10</v>
      </c>
      <c r="B11" s="4" t="s">
        <v>1059</v>
      </c>
      <c r="C11" s="4" t="s">
        <v>85</v>
      </c>
      <c r="D11" s="4" t="s">
        <v>1092</v>
      </c>
      <c r="E11" s="4" t="s">
        <v>1093</v>
      </c>
      <c r="F11" s="4" t="s">
        <v>1094</v>
      </c>
      <c r="G11" s="4" t="s">
        <v>1091</v>
      </c>
      <c r="J11" s="4" t="s">
        <v>1204</v>
      </c>
    </row>
    <row r="12" spans="1:10">
      <c r="A12" s="4">
        <v>11</v>
      </c>
      <c r="B12" s="4" t="s">
        <v>1059</v>
      </c>
      <c r="C12" s="4" t="s">
        <v>85</v>
      </c>
      <c r="D12" s="4" t="s">
        <v>1095</v>
      </c>
      <c r="E12" s="4" t="s">
        <v>1096</v>
      </c>
      <c r="F12" s="4" t="s">
        <v>1097</v>
      </c>
      <c r="G12" s="4" t="s">
        <v>1098</v>
      </c>
      <c r="J12" s="4" t="s">
        <v>1204</v>
      </c>
    </row>
    <row r="13" spans="1:10">
      <c r="A13" s="4">
        <v>12</v>
      </c>
      <c r="B13" s="4" t="s">
        <v>1059</v>
      </c>
      <c r="C13" s="4" t="s">
        <v>85</v>
      </c>
      <c r="D13" s="4" t="s">
        <v>1099</v>
      </c>
      <c r="E13" s="4" t="s">
        <v>1100</v>
      </c>
      <c r="F13" s="4" t="s">
        <v>1101</v>
      </c>
      <c r="G13" s="4" t="s">
        <v>1102</v>
      </c>
      <c r="H13" s="4" t="s">
        <v>1103</v>
      </c>
      <c r="J13" s="4" t="s">
        <v>1204</v>
      </c>
    </row>
    <row r="14" spans="1:10">
      <c r="A14" s="4">
        <v>13</v>
      </c>
      <c r="B14" s="4" t="s">
        <v>1059</v>
      </c>
      <c r="C14" s="4" t="s">
        <v>85</v>
      </c>
      <c r="D14" s="4" t="s">
        <v>1104</v>
      </c>
      <c r="E14" s="4" t="s">
        <v>1105</v>
      </c>
      <c r="F14" s="4" t="s">
        <v>1106</v>
      </c>
      <c r="G14" s="4" t="s">
        <v>1102</v>
      </c>
      <c r="J14" s="4" t="s">
        <v>1204</v>
      </c>
    </row>
    <row r="15" spans="1:10">
      <c r="A15" s="4">
        <v>14</v>
      </c>
      <c r="B15" s="4" t="s">
        <v>1059</v>
      </c>
      <c r="C15" s="4" t="s">
        <v>85</v>
      </c>
      <c r="D15" s="4" t="s">
        <v>1107</v>
      </c>
      <c r="E15" s="4" t="s">
        <v>1108</v>
      </c>
      <c r="F15" s="4" t="s">
        <v>1109</v>
      </c>
      <c r="G15" s="4" t="s">
        <v>1079</v>
      </c>
      <c r="H15" s="4" t="s">
        <v>1110</v>
      </c>
      <c r="J15" s="4" t="s">
        <v>1204</v>
      </c>
    </row>
    <row r="16" spans="1:10">
      <c r="A16" s="4">
        <v>15</v>
      </c>
      <c r="B16" s="4" t="s">
        <v>1059</v>
      </c>
      <c r="C16" s="4" t="s">
        <v>85</v>
      </c>
      <c r="D16" s="4" t="s">
        <v>1113</v>
      </c>
      <c r="E16" s="4" t="s">
        <v>1114</v>
      </c>
      <c r="F16" s="4" t="s">
        <v>1115</v>
      </c>
      <c r="G16" s="4" t="s">
        <v>1098</v>
      </c>
      <c r="I16" s="4" t="s">
        <v>1223</v>
      </c>
      <c r="J16" s="4" t="s">
        <v>1204</v>
      </c>
    </row>
    <row r="17" spans="1:10">
      <c r="A17" s="4">
        <v>16</v>
      </c>
      <c r="B17" s="4" t="s">
        <v>1059</v>
      </c>
      <c r="C17" s="4" t="s">
        <v>85</v>
      </c>
      <c r="D17" s="4" t="s">
        <v>1116</v>
      </c>
      <c r="E17" s="4" t="s">
        <v>1117</v>
      </c>
      <c r="F17" s="4" t="s">
        <v>1118</v>
      </c>
      <c r="G17" s="4" t="s">
        <v>1111</v>
      </c>
      <c r="J17" s="4" t="s">
        <v>1204</v>
      </c>
    </row>
    <row r="18" spans="1:10">
      <c r="A18" s="4">
        <v>17</v>
      </c>
      <c r="B18" s="4" t="s">
        <v>1059</v>
      </c>
      <c r="C18" s="4" t="s">
        <v>85</v>
      </c>
      <c r="D18" s="4" t="s">
        <v>1119</v>
      </c>
      <c r="E18" s="4" t="s">
        <v>1120</v>
      </c>
      <c r="F18" s="4" t="s">
        <v>1121</v>
      </c>
      <c r="G18" s="4" t="s">
        <v>1075</v>
      </c>
      <c r="J18" s="4" t="s">
        <v>1204</v>
      </c>
    </row>
    <row r="19" spans="1:10">
      <c r="A19" s="4">
        <v>18</v>
      </c>
      <c r="B19" s="4" t="s">
        <v>1059</v>
      </c>
      <c r="C19" s="4" t="s">
        <v>85</v>
      </c>
      <c r="D19" s="4" t="s">
        <v>1122</v>
      </c>
      <c r="E19" s="4" t="s">
        <v>1123</v>
      </c>
      <c r="F19" s="4" t="s">
        <v>1124</v>
      </c>
      <c r="G19" s="4" t="s">
        <v>1071</v>
      </c>
      <c r="H19" s="4" t="s">
        <v>1125</v>
      </c>
      <c r="J19" s="4" t="s">
        <v>1204</v>
      </c>
    </row>
    <row r="20" spans="1:10">
      <c r="A20" s="4">
        <v>19</v>
      </c>
      <c r="B20" s="4" t="s">
        <v>1059</v>
      </c>
      <c r="C20" s="4" t="s">
        <v>85</v>
      </c>
      <c r="D20" s="4" t="s">
        <v>1224</v>
      </c>
      <c r="E20" s="4" t="s">
        <v>1225</v>
      </c>
      <c r="F20" s="4" t="s">
        <v>1226</v>
      </c>
      <c r="G20" s="4" t="s">
        <v>1102</v>
      </c>
      <c r="J20" s="4" t="s">
        <v>1204</v>
      </c>
    </row>
    <row r="21" spans="1:10">
      <c r="A21" s="4">
        <v>20</v>
      </c>
      <c r="B21" s="4" t="s">
        <v>1059</v>
      </c>
      <c r="C21" s="4" t="s">
        <v>85</v>
      </c>
      <c r="D21" s="4" t="s">
        <v>1126</v>
      </c>
      <c r="E21" s="4" t="s">
        <v>1127</v>
      </c>
      <c r="F21" s="4" t="s">
        <v>1128</v>
      </c>
      <c r="G21" s="4" t="s">
        <v>1079</v>
      </c>
      <c r="J21" s="4" t="s">
        <v>1204</v>
      </c>
    </row>
    <row r="22" spans="1:10">
      <c r="A22" s="4">
        <v>21</v>
      </c>
      <c r="B22" s="4" t="s">
        <v>1059</v>
      </c>
      <c r="C22" s="4" t="s">
        <v>85</v>
      </c>
      <c r="D22" s="4" t="s">
        <v>1129</v>
      </c>
      <c r="E22" s="4" t="s">
        <v>1130</v>
      </c>
      <c r="F22" s="4" t="s">
        <v>1131</v>
      </c>
      <c r="G22" s="4" t="s">
        <v>1102</v>
      </c>
      <c r="J22" s="4" t="s">
        <v>1204</v>
      </c>
    </row>
    <row r="23" spans="1:10">
      <c r="A23" s="4">
        <v>22</v>
      </c>
      <c r="B23" s="4" t="s">
        <v>1059</v>
      </c>
      <c r="C23" s="4" t="s">
        <v>85</v>
      </c>
      <c r="D23" s="4" t="s">
        <v>1132</v>
      </c>
      <c r="E23" s="4" t="s">
        <v>1133</v>
      </c>
      <c r="F23" s="4" t="s">
        <v>1134</v>
      </c>
      <c r="G23" s="4" t="s">
        <v>1102</v>
      </c>
      <c r="J23" s="4" t="s">
        <v>1204</v>
      </c>
    </row>
    <row r="24" spans="1:10">
      <c r="A24" s="4">
        <v>23</v>
      </c>
      <c r="B24" s="4" t="s">
        <v>1059</v>
      </c>
      <c r="C24" s="4" t="s">
        <v>85</v>
      </c>
      <c r="D24" s="4" t="s">
        <v>1135</v>
      </c>
      <c r="E24" s="4" t="s">
        <v>1136</v>
      </c>
      <c r="F24" s="4" t="s">
        <v>1137</v>
      </c>
      <c r="G24" s="4" t="s">
        <v>1138</v>
      </c>
      <c r="J24" s="4" t="s">
        <v>1204</v>
      </c>
    </row>
    <row r="25" spans="1:10">
      <c r="A25" s="4">
        <v>24</v>
      </c>
      <c r="B25" s="4" t="s">
        <v>1059</v>
      </c>
      <c r="C25" s="4" t="s">
        <v>85</v>
      </c>
      <c r="D25" s="4" t="s">
        <v>1139</v>
      </c>
      <c r="E25" s="4" t="s">
        <v>1140</v>
      </c>
      <c r="F25" s="4" t="s">
        <v>1141</v>
      </c>
      <c r="G25" s="4" t="s">
        <v>1142</v>
      </c>
      <c r="H25" s="4" t="s">
        <v>1143</v>
      </c>
      <c r="J25" s="4" t="s">
        <v>1204</v>
      </c>
    </row>
    <row r="26" spans="1:10">
      <c r="A26" s="4">
        <v>25</v>
      </c>
      <c r="B26" s="4" t="s">
        <v>1059</v>
      </c>
      <c r="C26" s="4" t="s">
        <v>85</v>
      </c>
      <c r="D26" s="4" t="s">
        <v>1144</v>
      </c>
      <c r="E26" s="4" t="s">
        <v>1145</v>
      </c>
      <c r="F26" s="4" t="s">
        <v>1146</v>
      </c>
      <c r="G26" s="4" t="s">
        <v>1112</v>
      </c>
      <c r="J26" s="4" t="s">
        <v>1204</v>
      </c>
    </row>
    <row r="27" spans="1:10">
      <c r="A27" s="4">
        <v>26</v>
      </c>
      <c r="B27" s="4" t="s">
        <v>1059</v>
      </c>
      <c r="C27" s="4" t="s">
        <v>85</v>
      </c>
      <c r="D27" s="4" t="s">
        <v>1147</v>
      </c>
      <c r="E27" s="4" t="s">
        <v>1148</v>
      </c>
      <c r="F27" s="4" t="s">
        <v>1149</v>
      </c>
      <c r="G27" s="4" t="s">
        <v>1150</v>
      </c>
      <c r="I27" s="4" t="s">
        <v>1227</v>
      </c>
      <c r="J27" s="4" t="s">
        <v>1204</v>
      </c>
    </row>
    <row r="28" spans="1:10">
      <c r="A28" s="4">
        <v>27</v>
      </c>
      <c r="B28" s="4" t="s">
        <v>1059</v>
      </c>
      <c r="C28" s="4" t="s">
        <v>85</v>
      </c>
      <c r="D28" s="4" t="s">
        <v>1151</v>
      </c>
      <c r="E28" s="4" t="s">
        <v>1152</v>
      </c>
      <c r="F28" s="4" t="s">
        <v>1153</v>
      </c>
      <c r="G28" s="4" t="s">
        <v>1154</v>
      </c>
      <c r="J28" s="4" t="s">
        <v>1204</v>
      </c>
    </row>
    <row r="29" spans="1:10">
      <c r="A29" s="4">
        <v>28</v>
      </c>
      <c r="B29" s="4" t="s">
        <v>1059</v>
      </c>
      <c r="C29" s="4" t="s">
        <v>85</v>
      </c>
      <c r="D29" s="4" t="s">
        <v>1155</v>
      </c>
      <c r="E29" s="4" t="s">
        <v>1156</v>
      </c>
      <c r="F29" s="4" t="s">
        <v>1157</v>
      </c>
      <c r="G29" s="4" t="s">
        <v>1138</v>
      </c>
      <c r="I29" s="4" t="s">
        <v>1228</v>
      </c>
      <c r="J29" s="4" t="s">
        <v>1204</v>
      </c>
    </row>
    <row r="30" spans="1:10">
      <c r="A30" s="4">
        <v>29</v>
      </c>
      <c r="B30" s="4" t="s">
        <v>1059</v>
      </c>
      <c r="C30" s="4" t="s">
        <v>85</v>
      </c>
      <c r="D30" s="4" t="s">
        <v>1158</v>
      </c>
      <c r="E30" s="4" t="s">
        <v>1159</v>
      </c>
      <c r="F30" s="4" t="s">
        <v>1160</v>
      </c>
      <c r="G30" s="4" t="s">
        <v>1102</v>
      </c>
      <c r="J30" s="4" t="s">
        <v>1204</v>
      </c>
    </row>
    <row r="31" spans="1:10">
      <c r="A31" s="4">
        <v>30</v>
      </c>
      <c r="B31" s="4" t="s">
        <v>1059</v>
      </c>
      <c r="C31" s="4" t="s">
        <v>85</v>
      </c>
      <c r="D31" s="4" t="s">
        <v>1161</v>
      </c>
      <c r="E31" s="4" t="s">
        <v>1162</v>
      </c>
      <c r="F31" s="4" t="s">
        <v>1163</v>
      </c>
      <c r="G31" s="4" t="s">
        <v>1079</v>
      </c>
      <c r="J31" s="4" t="s">
        <v>1204</v>
      </c>
    </row>
    <row r="32" spans="1:10">
      <c r="A32" s="4">
        <v>31</v>
      </c>
      <c r="B32" s="4" t="s">
        <v>1059</v>
      </c>
      <c r="C32" s="4" t="s">
        <v>85</v>
      </c>
      <c r="D32" s="4" t="s">
        <v>1164</v>
      </c>
      <c r="E32" s="4" t="s">
        <v>1165</v>
      </c>
      <c r="F32" s="4" t="s">
        <v>1166</v>
      </c>
      <c r="G32" s="4" t="s">
        <v>1071</v>
      </c>
      <c r="J32" s="4" t="s">
        <v>1204</v>
      </c>
    </row>
    <row r="33" spans="1:10">
      <c r="A33" s="4">
        <v>32</v>
      </c>
      <c r="B33" s="4" t="s">
        <v>1059</v>
      </c>
      <c r="C33" s="4" t="s">
        <v>85</v>
      </c>
      <c r="D33" s="4" t="s">
        <v>1167</v>
      </c>
      <c r="E33" s="4" t="s">
        <v>1168</v>
      </c>
      <c r="F33" s="4" t="s">
        <v>1169</v>
      </c>
      <c r="G33" s="4" t="s">
        <v>1150</v>
      </c>
      <c r="J33" s="4" t="s">
        <v>1204</v>
      </c>
    </row>
    <row r="34" spans="1:10">
      <c r="A34" s="4">
        <v>33</v>
      </c>
      <c r="B34" s="4" t="s">
        <v>1059</v>
      </c>
      <c r="C34" s="4" t="s">
        <v>85</v>
      </c>
      <c r="D34" s="4" t="s">
        <v>1170</v>
      </c>
      <c r="E34" s="4" t="s">
        <v>1171</v>
      </c>
      <c r="F34" s="4" t="s">
        <v>1172</v>
      </c>
      <c r="G34" s="4" t="s">
        <v>1150</v>
      </c>
      <c r="J34" s="4" t="s">
        <v>1204</v>
      </c>
    </row>
    <row r="35" spans="1:10">
      <c r="A35" s="4">
        <v>34</v>
      </c>
      <c r="B35" s="4" t="s">
        <v>1059</v>
      </c>
      <c r="C35" s="4" t="s">
        <v>85</v>
      </c>
      <c r="D35" s="4" t="s">
        <v>1173</v>
      </c>
      <c r="E35" s="4" t="s">
        <v>1174</v>
      </c>
      <c r="F35" s="4" t="s">
        <v>1175</v>
      </c>
      <c r="G35" s="4" t="s">
        <v>1102</v>
      </c>
      <c r="J35" s="4" t="s">
        <v>1204</v>
      </c>
    </row>
    <row r="36" spans="1:10">
      <c r="A36" s="4">
        <v>35</v>
      </c>
      <c r="B36" s="4" t="s">
        <v>1059</v>
      </c>
      <c r="C36" s="4" t="s">
        <v>85</v>
      </c>
      <c r="D36" s="4" t="s">
        <v>1176</v>
      </c>
      <c r="E36" s="4" t="s">
        <v>1177</v>
      </c>
      <c r="F36" s="4" t="s">
        <v>1178</v>
      </c>
      <c r="G36" s="4" t="s">
        <v>1179</v>
      </c>
      <c r="H36" s="4" t="s">
        <v>1180</v>
      </c>
      <c r="J36" s="4" t="s">
        <v>1204</v>
      </c>
    </row>
    <row r="37" spans="1:10">
      <c r="A37" s="4">
        <v>36</v>
      </c>
      <c r="B37" s="4" t="s">
        <v>1059</v>
      </c>
      <c r="C37" s="4" t="s">
        <v>85</v>
      </c>
      <c r="D37" s="4" t="s">
        <v>1181</v>
      </c>
      <c r="E37" s="4" t="s">
        <v>1182</v>
      </c>
      <c r="F37" s="4" t="s">
        <v>1183</v>
      </c>
      <c r="G37" s="4" t="s">
        <v>1138</v>
      </c>
      <c r="J37" s="4" t="s">
        <v>1204</v>
      </c>
    </row>
    <row r="38" spans="1:10">
      <c r="A38" s="4">
        <v>37</v>
      </c>
      <c r="B38" s="4" t="s">
        <v>1059</v>
      </c>
      <c r="C38" s="4" t="s">
        <v>85</v>
      </c>
      <c r="D38" s="4" t="s">
        <v>1184</v>
      </c>
      <c r="E38" s="4" t="s">
        <v>1185</v>
      </c>
      <c r="F38" s="4" t="s">
        <v>1186</v>
      </c>
      <c r="G38" s="4" t="s">
        <v>1071</v>
      </c>
      <c r="J38" s="4" t="s">
        <v>1204</v>
      </c>
    </row>
    <row r="39" spans="1:10">
      <c r="A39" s="4">
        <v>38</v>
      </c>
      <c r="B39" s="4" t="s">
        <v>1059</v>
      </c>
      <c r="C39" s="4" t="s">
        <v>85</v>
      </c>
      <c r="D39" s="4" t="s">
        <v>1187</v>
      </c>
      <c r="E39" s="4" t="s">
        <v>1188</v>
      </c>
      <c r="F39" s="4" t="s">
        <v>1189</v>
      </c>
      <c r="G39" s="4" t="s">
        <v>1075</v>
      </c>
      <c r="J39" s="4" t="s">
        <v>1204</v>
      </c>
    </row>
    <row r="40" spans="1:10">
      <c r="A40" s="4">
        <v>39</v>
      </c>
      <c r="B40" s="4" t="s">
        <v>1059</v>
      </c>
      <c r="C40" s="4" t="s">
        <v>85</v>
      </c>
      <c r="D40" s="4" t="s">
        <v>1190</v>
      </c>
      <c r="E40" s="4" t="s">
        <v>1191</v>
      </c>
      <c r="F40" s="4" t="s">
        <v>1192</v>
      </c>
      <c r="G40" s="4" t="s">
        <v>1067</v>
      </c>
      <c r="J40" s="4" t="s">
        <v>1204</v>
      </c>
    </row>
    <row r="41" spans="1:10">
      <c r="A41" s="4">
        <v>40</v>
      </c>
      <c r="B41" s="4" t="s">
        <v>1059</v>
      </c>
      <c r="C41" s="4" t="s">
        <v>85</v>
      </c>
      <c r="D41" s="4" t="s">
        <v>1193</v>
      </c>
      <c r="E41" s="4" t="s">
        <v>1194</v>
      </c>
      <c r="F41" s="4" t="s">
        <v>1195</v>
      </c>
      <c r="G41" s="4" t="s">
        <v>1071</v>
      </c>
      <c r="J41" s="4" t="s">
        <v>1204</v>
      </c>
    </row>
    <row r="42" spans="1:10">
      <c r="A42" s="4">
        <v>41</v>
      </c>
      <c r="B42" s="4" t="s">
        <v>1059</v>
      </c>
      <c r="C42" s="4" t="s">
        <v>85</v>
      </c>
      <c r="D42" s="4" t="s">
        <v>1196</v>
      </c>
      <c r="E42" s="4" t="s">
        <v>1197</v>
      </c>
      <c r="F42" s="4" t="s">
        <v>1198</v>
      </c>
      <c r="G42" s="4" t="s">
        <v>1199</v>
      </c>
      <c r="J42" s="4" t="s">
        <v>1204</v>
      </c>
    </row>
    <row r="43" spans="1:10">
      <c r="A43" s="4">
        <v>42</v>
      </c>
      <c r="B43" s="4" t="s">
        <v>1059</v>
      </c>
      <c r="C43" s="4" t="s">
        <v>85</v>
      </c>
      <c r="D43" s="4" t="s">
        <v>1200</v>
      </c>
      <c r="E43" s="4" t="s">
        <v>1201</v>
      </c>
      <c r="F43" s="4" t="s">
        <v>1202</v>
      </c>
      <c r="G43" s="4" t="s">
        <v>1203</v>
      </c>
      <c r="J43" s="4" t="s">
        <v>1204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8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36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0" zoomScaleNormal="100" workbookViewId="0">
      <selection activeCell="J46" sqref="J46"/>
    </sheetView>
  </sheetViews>
  <sheetFormatPr defaultRowHeight="11.25"/>
  <cols>
    <col min="1" max="1" width="10.7109375" style="269" hidden="1" customWidth="1"/>
    <col min="2" max="2" width="10.7109375" style="87" hidden="1" customWidth="1"/>
    <col min="3" max="3" width="3.7109375" style="18" hidden="1" customWidth="1"/>
    <col min="4" max="4" width="1.7109375" style="21" customWidth="1"/>
    <col min="5" max="5" width="55.28515625" style="21" customWidth="1"/>
    <col min="6" max="6" width="50.7109375" style="21" customWidth="1"/>
    <col min="7" max="7" width="3.7109375" style="20" customWidth="1"/>
    <col min="8" max="8" width="9.140625" style="21"/>
    <col min="9" max="9" width="9.140625" style="53"/>
    <col min="10" max="10" width="30" style="21" customWidth="1"/>
    <col min="11" max="16384" width="9.140625" style="21"/>
  </cols>
  <sheetData>
    <row r="1" spans="1:12" s="483" customFormat="1" ht="3" customHeight="1">
      <c r="A1" s="481"/>
      <c r="B1" s="482"/>
      <c r="F1" s="483">
        <v>26360469</v>
      </c>
      <c r="G1" s="484"/>
      <c r="I1" s="484"/>
    </row>
    <row r="2" spans="1:12" s="17" customFormat="1" ht="14.25">
      <c r="A2" s="268"/>
      <c r="B2" s="87"/>
      <c r="E2" s="489" t="str">
        <f>"Код шаблона: " &amp; GetCode()</f>
        <v>Код шаблона: FAS.JKH.OPEN.INFO.REQUEST.GVS</v>
      </c>
      <c r="F2" s="557"/>
      <c r="G2" s="488"/>
      <c r="H2" s="488"/>
      <c r="I2" s="488"/>
      <c r="J2" s="488"/>
      <c r="K2" s="488"/>
      <c r="L2" s="488"/>
    </row>
    <row r="3" spans="1:12" ht="14.25">
      <c r="E3" s="490" t="str">
        <f>"Версия " &amp; GetVersion()</f>
        <v>Версия 1.0.2</v>
      </c>
      <c r="F3" s="557"/>
      <c r="G3" s="41"/>
      <c r="H3" s="41"/>
      <c r="I3" s="41"/>
      <c r="J3" s="41"/>
      <c r="K3" s="41"/>
      <c r="L3" s="358"/>
    </row>
    <row r="4" spans="1:12" s="468" customFormat="1" ht="6">
      <c r="A4" s="462"/>
      <c r="B4" s="463"/>
      <c r="C4" s="464"/>
      <c r="D4" s="465"/>
      <c r="E4" s="485"/>
      <c r="F4" s="486"/>
      <c r="G4" s="487"/>
      <c r="I4" s="469"/>
    </row>
    <row r="5" spans="1:12" ht="48" customHeight="1">
      <c r="D5" s="22"/>
      <c r="E5" s="930" t="s">
        <v>558</v>
      </c>
      <c r="F5" s="931"/>
      <c r="G5" s="549"/>
      <c r="J5" s="400"/>
    </row>
    <row r="6" spans="1:12" s="468" customFormat="1" ht="6">
      <c r="A6" s="462"/>
      <c r="B6" s="463"/>
      <c r="C6" s="464"/>
      <c r="D6" s="465"/>
      <c r="E6" s="470"/>
      <c r="F6" s="471"/>
      <c r="G6" s="472"/>
      <c r="I6" s="469"/>
    </row>
    <row r="7" spans="1:12" ht="27">
      <c r="D7" s="22"/>
      <c r="E7" s="23" t="s">
        <v>53</v>
      </c>
      <c r="F7" s="426" t="s">
        <v>85</v>
      </c>
      <c r="G7" s="480"/>
    </row>
    <row r="8" spans="1:12" s="468" customFormat="1" ht="6">
      <c r="A8" s="462"/>
      <c r="B8" s="463"/>
      <c r="C8" s="464"/>
      <c r="D8" s="465"/>
      <c r="E8" s="466"/>
      <c r="F8" s="467"/>
      <c r="G8" s="465"/>
      <c r="I8" s="469"/>
    </row>
    <row r="9" spans="1:12" ht="27">
      <c r="D9" s="22"/>
      <c r="E9" s="23" t="s">
        <v>447</v>
      </c>
      <c r="F9" s="445" t="s">
        <v>76</v>
      </c>
      <c r="G9" s="479"/>
    </row>
    <row r="10" spans="1:12" s="468" customFormat="1" ht="6">
      <c r="A10" s="473"/>
      <c r="B10" s="463"/>
      <c r="C10" s="464"/>
      <c r="D10" s="474"/>
      <c r="E10" s="470"/>
      <c r="F10" s="475"/>
      <c r="G10" s="476"/>
      <c r="I10" s="469"/>
    </row>
    <row r="11" spans="1:12" ht="27">
      <c r="A11" s="271"/>
      <c r="D11" s="22"/>
      <c r="E11" s="79" t="s">
        <v>445</v>
      </c>
      <c r="F11" s="902" t="s">
        <v>1049</v>
      </c>
      <c r="G11" s="477"/>
    </row>
    <row r="12" spans="1:12" ht="27">
      <c r="D12" s="22"/>
      <c r="E12" s="79" t="s">
        <v>446</v>
      </c>
      <c r="F12" s="902" t="s">
        <v>1050</v>
      </c>
      <c r="G12" s="479"/>
    </row>
    <row r="13" spans="1:12" s="468" customFormat="1" ht="6">
      <c r="A13" s="473"/>
      <c r="B13" s="463"/>
      <c r="C13" s="464"/>
      <c r="D13" s="474"/>
      <c r="E13" s="470"/>
      <c r="F13" s="475"/>
      <c r="G13" s="476"/>
      <c r="I13" s="469"/>
    </row>
    <row r="14" spans="1:12" ht="27">
      <c r="D14" s="22"/>
      <c r="E14" s="79" t="s">
        <v>354</v>
      </c>
      <c r="F14" s="850" t="s">
        <v>43</v>
      </c>
      <c r="G14" s="479"/>
    </row>
    <row r="15" spans="1:12" ht="27" hidden="1">
      <c r="D15" s="22"/>
      <c r="E15" s="79" t="s">
        <v>282</v>
      </c>
      <c r="F15" s="875" t="s">
        <v>710</v>
      </c>
      <c r="G15" s="479"/>
    </row>
    <row r="16" spans="1:12" ht="27" hidden="1">
      <c r="D16" s="22"/>
      <c r="E16" s="732" t="s">
        <v>584</v>
      </c>
      <c r="F16" s="875"/>
      <c r="G16" s="479"/>
    </row>
    <row r="17" spans="1:9" ht="19.5" customHeight="1">
      <c r="A17" s="270"/>
      <c r="B17" s="866"/>
      <c r="D17" s="24"/>
      <c r="E17" s="23"/>
      <c r="F17" s="868" t="s">
        <v>706</v>
      </c>
      <c r="G17" s="25"/>
      <c r="I17" s="867"/>
    </row>
    <row r="18" spans="1:9" s="874" customFormat="1" ht="5.25" hidden="1">
      <c r="A18" s="869"/>
      <c r="B18" s="482"/>
      <c r="C18" s="870"/>
      <c r="D18" s="871"/>
      <c r="E18" s="872"/>
      <c r="F18" s="873"/>
      <c r="G18" s="871"/>
      <c r="I18" s="484"/>
    </row>
    <row r="19" spans="1:9" ht="27">
      <c r="D19" s="22"/>
      <c r="E19" s="747" t="s">
        <v>585</v>
      </c>
      <c r="F19" s="851" t="s">
        <v>1205</v>
      </c>
      <c r="G19" s="479"/>
    </row>
    <row r="20" spans="1:9" ht="27">
      <c r="D20" s="22"/>
      <c r="E20" s="747" t="s">
        <v>586</v>
      </c>
      <c r="F20" s="850" t="s">
        <v>1206</v>
      </c>
      <c r="G20" s="479"/>
    </row>
    <row r="21" spans="1:9" s="468" customFormat="1" ht="6" hidden="1">
      <c r="A21" s="462"/>
      <c r="B21" s="463"/>
      <c r="C21" s="464"/>
      <c r="D21" s="465"/>
      <c r="E21" s="466"/>
      <c r="F21" s="726"/>
      <c r="G21" s="465"/>
      <c r="I21" s="469"/>
    </row>
    <row r="22" spans="1:9" ht="19.5" hidden="1" customHeight="1">
      <c r="A22" s="270"/>
      <c r="B22" s="866"/>
      <c r="D22" s="24"/>
      <c r="E22" s="23"/>
      <c r="F22" s="868" t="s">
        <v>633</v>
      </c>
      <c r="G22" s="25"/>
      <c r="I22" s="867"/>
    </row>
    <row r="23" spans="1:9" s="874" customFormat="1" ht="5.25" hidden="1">
      <c r="A23" s="869"/>
      <c r="B23" s="482"/>
      <c r="C23" s="870"/>
      <c r="D23" s="871"/>
      <c r="E23" s="872"/>
      <c r="F23" s="873"/>
      <c r="G23" s="871"/>
      <c r="I23" s="484"/>
    </row>
    <row r="24" spans="1:9" ht="27" hidden="1">
      <c r="D24" s="22"/>
      <c r="E24" s="747" t="s">
        <v>634</v>
      </c>
      <c r="F24" s="875"/>
      <c r="G24" s="479"/>
    </row>
    <row r="25" spans="1:9" ht="27" hidden="1">
      <c r="D25" s="22"/>
      <c r="E25" s="747" t="s">
        <v>635</v>
      </c>
      <c r="F25" s="428"/>
      <c r="G25" s="479"/>
    </row>
    <row r="26" spans="1:9" s="738" customFormat="1" ht="6" hidden="1">
      <c r="A26" s="733"/>
      <c r="B26" s="734"/>
      <c r="C26" s="735"/>
      <c r="D26" s="736"/>
      <c r="E26" s="737"/>
      <c r="F26" s="726"/>
      <c r="G26" s="736"/>
      <c r="I26" s="739"/>
    </row>
    <row r="27" spans="1:9" s="468" customFormat="1" ht="35.1" customHeight="1">
      <c r="A27" s="473"/>
      <c r="B27" s="463"/>
      <c r="C27" s="464"/>
      <c r="D27" s="474"/>
      <c r="E27" s="470"/>
      <c r="F27" s="475"/>
      <c r="G27" s="476"/>
      <c r="I27" s="469"/>
    </row>
    <row r="28" spans="1:9" ht="27">
      <c r="D28" s="22"/>
      <c r="E28" s="79" t="s">
        <v>161</v>
      </c>
      <c r="F28" s="445" t="s">
        <v>76</v>
      </c>
      <c r="G28" s="479"/>
    </row>
    <row r="29" spans="1:9" ht="27">
      <c r="C29" s="26"/>
      <c r="D29" s="27"/>
      <c r="E29" s="28" t="s">
        <v>71</v>
      </c>
      <c r="F29" s="427" t="s">
        <v>1159</v>
      </c>
      <c r="G29" s="478"/>
    </row>
    <row r="30" spans="1:9" ht="27" hidden="1">
      <c r="C30" s="26"/>
      <c r="D30" s="27"/>
      <c r="E30" s="50" t="s">
        <v>189</v>
      </c>
      <c r="F30" s="428"/>
      <c r="G30" s="478"/>
    </row>
    <row r="31" spans="1:9" ht="27">
      <c r="C31" s="26"/>
      <c r="D31" s="27"/>
      <c r="E31" s="28" t="s">
        <v>54</v>
      </c>
      <c r="F31" s="427" t="s">
        <v>1160</v>
      </c>
      <c r="G31" s="478"/>
    </row>
    <row r="32" spans="1:9" ht="27">
      <c r="C32" s="26"/>
      <c r="D32" s="27"/>
      <c r="E32" s="28" t="s">
        <v>55</v>
      </c>
      <c r="F32" s="427" t="s">
        <v>1102</v>
      </c>
      <c r="G32" s="478"/>
      <c r="H32" s="29"/>
    </row>
    <row r="33" spans="1:9" s="468" customFormat="1" ht="6">
      <c r="A33" s="473"/>
      <c r="B33" s="463"/>
      <c r="C33" s="464"/>
      <c r="D33" s="474"/>
      <c r="E33" s="470"/>
      <c r="F33" s="475"/>
      <c r="G33" s="476"/>
      <c r="I33" s="469"/>
    </row>
    <row r="34" spans="1:9" ht="27">
      <c r="A34" s="270"/>
      <c r="D34" s="24"/>
      <c r="E34" s="79" t="s">
        <v>228</v>
      </c>
      <c r="F34" s="852" t="s">
        <v>190</v>
      </c>
      <c r="G34" s="477"/>
    </row>
    <row r="35" spans="1:9" s="468" customFormat="1" ht="6" hidden="1">
      <c r="A35" s="462"/>
      <c r="B35" s="463"/>
      <c r="C35" s="464"/>
      <c r="D35" s="465"/>
      <c r="E35" s="466"/>
      <c r="F35" s="467"/>
      <c r="G35" s="465"/>
      <c r="I35" s="469"/>
    </row>
    <row r="36" spans="1:9" s="738" customFormat="1" ht="6" hidden="1">
      <c r="A36" s="733"/>
      <c r="B36" s="734"/>
      <c r="C36" s="735"/>
      <c r="D36" s="736"/>
      <c r="E36" s="737"/>
      <c r="F36" s="731"/>
      <c r="G36" s="736"/>
      <c r="I36" s="739"/>
    </row>
    <row r="37" spans="1:9" s="468" customFormat="1" ht="6">
      <c r="A37" s="473"/>
      <c r="B37" s="463"/>
      <c r="C37" s="464"/>
      <c r="D37" s="474"/>
      <c r="E37" s="470"/>
      <c r="F37" s="475"/>
      <c r="G37" s="476"/>
      <c r="I37" s="469"/>
    </row>
    <row r="38" spans="1:9" ht="27">
      <c r="A38" s="272"/>
      <c r="B38" s="89"/>
      <c r="D38" s="31"/>
      <c r="E38" s="30" t="s">
        <v>510</v>
      </c>
      <c r="F38" s="850" t="s">
        <v>1207</v>
      </c>
      <c r="G38" s="477"/>
    </row>
    <row r="39" spans="1:9" ht="27">
      <c r="A39" s="272"/>
      <c r="B39" s="89"/>
      <c r="D39" s="31"/>
      <c r="E39" s="39" t="s">
        <v>511</v>
      </c>
      <c r="F39" s="850" t="s">
        <v>1219</v>
      </c>
      <c r="G39" s="477"/>
    </row>
    <row r="40" spans="1:9" ht="19.5">
      <c r="D40" s="22"/>
      <c r="E40" s="23"/>
      <c r="F40" s="560" t="s">
        <v>541</v>
      </c>
      <c r="G40" s="19"/>
    </row>
    <row r="41" spans="1:9" ht="27">
      <c r="A41" s="272"/>
      <c r="D41" s="19"/>
      <c r="E41" s="558" t="s">
        <v>78</v>
      </c>
      <c r="F41" s="860" t="s">
        <v>1210</v>
      </c>
      <c r="G41" s="477"/>
    </row>
    <row r="42" spans="1:9" ht="27">
      <c r="A42" s="272"/>
      <c r="B42" s="89"/>
      <c r="D42" s="31"/>
      <c r="E42" s="558" t="s">
        <v>79</v>
      </c>
      <c r="F42" s="860" t="s">
        <v>1211</v>
      </c>
      <c r="G42" s="477"/>
    </row>
    <row r="43" spans="1:9" ht="27">
      <c r="A43" s="272"/>
      <c r="B43" s="89"/>
      <c r="D43" s="31"/>
      <c r="E43" s="558" t="s">
        <v>542</v>
      </c>
      <c r="F43" s="860" t="s">
        <v>1212</v>
      </c>
      <c r="G43" s="477"/>
    </row>
    <row r="44" spans="1:9" ht="27">
      <c r="D44" s="22"/>
      <c r="E44" s="559" t="s">
        <v>543</v>
      </c>
      <c r="F44" s="860" t="s">
        <v>1213</v>
      </c>
      <c r="G44" s="479"/>
    </row>
    <row r="45" spans="1:9" ht="20.100000000000001" customHeight="1">
      <c r="A45" s="272"/>
      <c r="D45" s="19"/>
      <c r="F45" s="197"/>
      <c r="G45" s="25"/>
    </row>
    <row r="46" spans="1:9" ht="19.5">
      <c r="A46" s="272"/>
      <c r="B46" s="89"/>
      <c r="D46" s="31"/>
      <c r="E46" s="30"/>
      <c r="F46" s="198"/>
      <c r="G46" s="25"/>
    </row>
    <row r="47" spans="1:9" ht="19.5">
      <c r="A47" s="272"/>
      <c r="B47" s="89"/>
      <c r="D47" s="31"/>
      <c r="E47" s="30"/>
      <c r="F47" s="198"/>
      <c r="G47" s="25"/>
    </row>
    <row r="48" spans="1:9" ht="19.5">
      <c r="A48" s="272"/>
      <c r="B48" s="89"/>
      <c r="D48" s="31"/>
      <c r="E48" s="39"/>
      <c r="F48" s="198"/>
      <c r="G48" s="25"/>
    </row>
    <row r="49" spans="1:9" ht="19.5">
      <c r="A49" s="272"/>
      <c r="B49" s="89"/>
      <c r="D49" s="31"/>
      <c r="E49" s="30"/>
      <c r="F49" s="198"/>
      <c r="G49" s="25"/>
    </row>
    <row r="52" spans="1:9">
      <c r="E52" s="932"/>
      <c r="F52" s="932"/>
      <c r="G52" s="932"/>
      <c r="H52" s="932"/>
      <c r="I52" s="932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28"/>
  </cols>
  <sheetData>
    <row r="1" spans="1:1">
      <c r="A1" s="238"/>
    </row>
  </sheetData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740"/>
  </cols>
  <sheetData>
    <row r="1" spans="1:1">
      <c r="A1" s="741"/>
    </row>
  </sheetData>
  <sheetProtection formatColumns="0" formatRow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68"/>
  <sheetViews>
    <sheetView showGridLines="0" zoomScaleNormal="100" workbookViewId="0"/>
  </sheetViews>
  <sheetFormatPr defaultRowHeight="11.25"/>
  <cols>
    <col min="1" max="1" width="9.140625" style="821"/>
  </cols>
  <sheetData>
    <row r="1" spans="1:4">
      <c r="A1" s="821" t="s">
        <v>1045</v>
      </c>
      <c r="B1" t="s">
        <v>478</v>
      </c>
      <c r="C1" t="s">
        <v>479</v>
      </c>
      <c r="D1" t="s">
        <v>1044</v>
      </c>
    </row>
    <row r="2" spans="1:4">
      <c r="A2" s="821">
        <v>1</v>
      </c>
      <c r="B2" t="s">
        <v>711</v>
      </c>
      <c r="C2" t="s">
        <v>711</v>
      </c>
      <c r="D2" t="s">
        <v>712</v>
      </c>
    </row>
    <row r="3" spans="1:4">
      <c r="A3" s="821">
        <v>2</v>
      </c>
      <c r="B3" t="s">
        <v>711</v>
      </c>
      <c r="C3" t="s">
        <v>713</v>
      </c>
      <c r="D3" t="s">
        <v>714</v>
      </c>
    </row>
    <row r="4" spans="1:4">
      <c r="A4" s="821">
        <v>3</v>
      </c>
      <c r="B4" t="s">
        <v>711</v>
      </c>
      <c r="C4" t="s">
        <v>715</v>
      </c>
      <c r="D4" t="s">
        <v>716</v>
      </c>
    </row>
    <row r="5" spans="1:4">
      <c r="A5" s="821">
        <v>4</v>
      </c>
      <c r="B5" t="s">
        <v>711</v>
      </c>
      <c r="C5" t="s">
        <v>717</v>
      </c>
      <c r="D5" t="s">
        <v>718</v>
      </c>
    </row>
    <row r="6" spans="1:4">
      <c r="A6" s="821">
        <v>5</v>
      </c>
      <c r="B6" t="s">
        <v>711</v>
      </c>
      <c r="C6" t="s">
        <v>719</v>
      </c>
      <c r="D6" t="s">
        <v>720</v>
      </c>
    </row>
    <row r="7" spans="1:4">
      <c r="A7" s="821">
        <v>6</v>
      </c>
      <c r="B7" t="s">
        <v>711</v>
      </c>
      <c r="C7" t="s">
        <v>721</v>
      </c>
      <c r="D7" t="s">
        <v>722</v>
      </c>
    </row>
    <row r="8" spans="1:4">
      <c r="A8" s="821">
        <v>7</v>
      </c>
      <c r="B8" t="s">
        <v>723</v>
      </c>
      <c r="C8" t="s">
        <v>723</v>
      </c>
      <c r="D8" t="s">
        <v>724</v>
      </c>
    </row>
    <row r="9" spans="1:4">
      <c r="A9" s="821">
        <v>8</v>
      </c>
      <c r="B9" t="s">
        <v>723</v>
      </c>
      <c r="C9" t="s">
        <v>725</v>
      </c>
      <c r="D9" t="s">
        <v>726</v>
      </c>
    </row>
    <row r="10" spans="1:4">
      <c r="A10" s="821">
        <v>9</v>
      </c>
      <c r="B10" t="s">
        <v>723</v>
      </c>
      <c r="C10" t="s">
        <v>727</v>
      </c>
      <c r="D10" t="s">
        <v>728</v>
      </c>
    </row>
    <row r="11" spans="1:4">
      <c r="A11" s="821">
        <v>10</v>
      </c>
      <c r="B11" t="s">
        <v>723</v>
      </c>
      <c r="C11" t="s">
        <v>729</v>
      </c>
      <c r="D11" t="s">
        <v>730</v>
      </c>
    </row>
    <row r="12" spans="1:4">
      <c r="A12" s="821">
        <v>11</v>
      </c>
      <c r="B12" t="s">
        <v>723</v>
      </c>
      <c r="C12" t="s">
        <v>731</v>
      </c>
      <c r="D12" t="s">
        <v>732</v>
      </c>
    </row>
    <row r="13" spans="1:4">
      <c r="A13" s="821">
        <v>12</v>
      </c>
      <c r="B13" t="s">
        <v>723</v>
      </c>
      <c r="C13" t="s">
        <v>733</v>
      </c>
      <c r="D13" t="s">
        <v>734</v>
      </c>
    </row>
    <row r="14" spans="1:4">
      <c r="A14" s="821">
        <v>13</v>
      </c>
      <c r="B14" t="s">
        <v>723</v>
      </c>
      <c r="C14" t="s">
        <v>735</v>
      </c>
      <c r="D14" t="s">
        <v>736</v>
      </c>
    </row>
    <row r="15" spans="1:4">
      <c r="A15" s="821">
        <v>14</v>
      </c>
      <c r="B15" t="s">
        <v>723</v>
      </c>
      <c r="C15" t="s">
        <v>737</v>
      </c>
      <c r="D15" t="s">
        <v>738</v>
      </c>
    </row>
    <row r="16" spans="1:4">
      <c r="A16" s="821">
        <v>15</v>
      </c>
      <c r="B16" t="s">
        <v>723</v>
      </c>
      <c r="C16" t="s">
        <v>739</v>
      </c>
      <c r="D16" t="s">
        <v>740</v>
      </c>
    </row>
    <row r="17" spans="1:4">
      <c r="A17" s="821">
        <v>16</v>
      </c>
      <c r="B17" t="s">
        <v>723</v>
      </c>
      <c r="C17" t="s">
        <v>741</v>
      </c>
      <c r="D17" t="s">
        <v>742</v>
      </c>
    </row>
    <row r="18" spans="1:4">
      <c r="A18" s="821">
        <v>17</v>
      </c>
      <c r="B18" t="s">
        <v>743</v>
      </c>
      <c r="C18" t="s">
        <v>745</v>
      </c>
      <c r="D18" t="s">
        <v>746</v>
      </c>
    </row>
    <row r="19" spans="1:4">
      <c r="A19" s="821">
        <v>18</v>
      </c>
      <c r="B19" t="s">
        <v>743</v>
      </c>
      <c r="C19" t="s">
        <v>743</v>
      </c>
      <c r="D19" t="s">
        <v>744</v>
      </c>
    </row>
    <row r="20" spans="1:4">
      <c r="A20" s="821">
        <v>19</v>
      </c>
      <c r="B20" t="s">
        <v>743</v>
      </c>
      <c r="C20" t="s">
        <v>747</v>
      </c>
      <c r="D20" t="s">
        <v>748</v>
      </c>
    </row>
    <row r="21" spans="1:4">
      <c r="A21" s="821">
        <v>20</v>
      </c>
      <c r="B21" t="s">
        <v>743</v>
      </c>
      <c r="C21" t="s">
        <v>749</v>
      </c>
      <c r="D21" t="s">
        <v>750</v>
      </c>
    </row>
    <row r="22" spans="1:4">
      <c r="A22" s="821">
        <v>21</v>
      </c>
      <c r="B22" t="s">
        <v>743</v>
      </c>
      <c r="C22" t="s">
        <v>751</v>
      </c>
      <c r="D22" t="s">
        <v>752</v>
      </c>
    </row>
    <row r="23" spans="1:4">
      <c r="A23" s="821">
        <v>22</v>
      </c>
      <c r="B23" t="s">
        <v>743</v>
      </c>
      <c r="C23" t="s">
        <v>753</v>
      </c>
      <c r="D23" t="s">
        <v>754</v>
      </c>
    </row>
    <row r="24" spans="1:4">
      <c r="A24" s="821">
        <v>23</v>
      </c>
      <c r="B24" t="s">
        <v>743</v>
      </c>
      <c r="C24" t="s">
        <v>755</v>
      </c>
      <c r="D24" t="s">
        <v>756</v>
      </c>
    </row>
    <row r="25" spans="1:4">
      <c r="A25" s="821">
        <v>24</v>
      </c>
      <c r="B25" t="s">
        <v>757</v>
      </c>
      <c r="C25" t="s">
        <v>759</v>
      </c>
      <c r="D25" t="s">
        <v>760</v>
      </c>
    </row>
    <row r="26" spans="1:4">
      <c r="A26" s="821">
        <v>25</v>
      </c>
      <c r="B26" t="s">
        <v>757</v>
      </c>
      <c r="C26" t="s">
        <v>761</v>
      </c>
      <c r="D26" t="s">
        <v>762</v>
      </c>
    </row>
    <row r="27" spans="1:4">
      <c r="A27" s="821">
        <v>26</v>
      </c>
      <c r="B27" t="s">
        <v>757</v>
      </c>
      <c r="C27" t="s">
        <v>757</v>
      </c>
      <c r="D27" t="s">
        <v>758</v>
      </c>
    </row>
    <row r="28" spans="1:4">
      <c r="A28" s="821">
        <v>27</v>
      </c>
      <c r="B28" t="s">
        <v>757</v>
      </c>
      <c r="C28" t="s">
        <v>763</v>
      </c>
      <c r="D28" t="s">
        <v>764</v>
      </c>
    </row>
    <row r="29" spans="1:4">
      <c r="A29" s="821">
        <v>28</v>
      </c>
      <c r="B29" t="s">
        <v>757</v>
      </c>
      <c r="C29" t="s">
        <v>765</v>
      </c>
      <c r="D29" t="s">
        <v>766</v>
      </c>
    </row>
    <row r="30" spans="1:4">
      <c r="A30" s="821">
        <v>29</v>
      </c>
      <c r="B30" t="s">
        <v>757</v>
      </c>
      <c r="C30" t="s">
        <v>767</v>
      </c>
      <c r="D30" t="s">
        <v>768</v>
      </c>
    </row>
    <row r="31" spans="1:4">
      <c r="A31" s="821">
        <v>30</v>
      </c>
      <c r="B31" t="s">
        <v>757</v>
      </c>
      <c r="C31" t="s">
        <v>769</v>
      </c>
      <c r="D31" t="s">
        <v>770</v>
      </c>
    </row>
    <row r="32" spans="1:4">
      <c r="A32" s="821">
        <v>31</v>
      </c>
      <c r="B32" t="s">
        <v>757</v>
      </c>
      <c r="C32" t="s">
        <v>771</v>
      </c>
      <c r="D32" t="s">
        <v>772</v>
      </c>
    </row>
    <row r="33" spans="1:4">
      <c r="A33" s="821">
        <v>32</v>
      </c>
      <c r="B33" t="s">
        <v>757</v>
      </c>
      <c r="C33" t="s">
        <v>773</v>
      </c>
      <c r="D33" t="s">
        <v>774</v>
      </c>
    </row>
    <row r="34" spans="1:4">
      <c r="A34" s="821">
        <v>33</v>
      </c>
      <c r="B34" t="s">
        <v>775</v>
      </c>
      <c r="C34" t="s">
        <v>777</v>
      </c>
      <c r="D34" t="s">
        <v>778</v>
      </c>
    </row>
    <row r="35" spans="1:4">
      <c r="A35" s="821">
        <v>34</v>
      </c>
      <c r="B35" t="s">
        <v>775</v>
      </c>
      <c r="C35" t="s">
        <v>779</v>
      </c>
      <c r="D35" t="s">
        <v>780</v>
      </c>
    </row>
    <row r="36" spans="1:4">
      <c r="A36" s="821">
        <v>35</v>
      </c>
      <c r="B36" t="s">
        <v>775</v>
      </c>
      <c r="C36" t="s">
        <v>781</v>
      </c>
      <c r="D36" t="s">
        <v>782</v>
      </c>
    </row>
    <row r="37" spans="1:4">
      <c r="A37" s="821">
        <v>36</v>
      </c>
      <c r="B37" t="s">
        <v>775</v>
      </c>
      <c r="C37" t="s">
        <v>775</v>
      </c>
      <c r="D37" t="s">
        <v>776</v>
      </c>
    </row>
    <row r="38" spans="1:4">
      <c r="A38" s="821">
        <v>37</v>
      </c>
      <c r="B38" t="s">
        <v>775</v>
      </c>
      <c r="C38" t="s">
        <v>783</v>
      </c>
      <c r="D38" t="s">
        <v>784</v>
      </c>
    </row>
    <row r="39" spans="1:4">
      <c r="A39" s="821">
        <v>38</v>
      </c>
      <c r="B39" t="s">
        <v>775</v>
      </c>
      <c r="C39" t="s">
        <v>785</v>
      </c>
      <c r="D39" t="s">
        <v>786</v>
      </c>
    </row>
    <row r="40" spans="1:4">
      <c r="A40" s="821">
        <v>39</v>
      </c>
      <c r="B40" t="s">
        <v>775</v>
      </c>
      <c r="C40" t="s">
        <v>787</v>
      </c>
      <c r="D40" t="s">
        <v>788</v>
      </c>
    </row>
    <row r="41" spans="1:4">
      <c r="A41" s="821">
        <v>40</v>
      </c>
      <c r="B41" t="s">
        <v>775</v>
      </c>
      <c r="C41" t="s">
        <v>789</v>
      </c>
      <c r="D41" t="s">
        <v>790</v>
      </c>
    </row>
    <row r="42" spans="1:4">
      <c r="A42" s="821">
        <v>41</v>
      </c>
      <c r="B42" t="s">
        <v>775</v>
      </c>
      <c r="C42" t="s">
        <v>791</v>
      </c>
      <c r="D42" t="s">
        <v>792</v>
      </c>
    </row>
    <row r="43" spans="1:4">
      <c r="A43" s="821">
        <v>42</v>
      </c>
      <c r="B43" t="s">
        <v>793</v>
      </c>
      <c r="C43" t="s">
        <v>795</v>
      </c>
      <c r="D43" t="s">
        <v>796</v>
      </c>
    </row>
    <row r="44" spans="1:4">
      <c r="A44" s="821">
        <v>43</v>
      </c>
      <c r="B44" t="s">
        <v>793</v>
      </c>
      <c r="C44" t="s">
        <v>797</v>
      </c>
      <c r="D44" t="s">
        <v>798</v>
      </c>
    </row>
    <row r="45" spans="1:4">
      <c r="A45" s="821">
        <v>44</v>
      </c>
      <c r="B45" t="s">
        <v>793</v>
      </c>
      <c r="C45" t="s">
        <v>799</v>
      </c>
      <c r="D45" t="s">
        <v>800</v>
      </c>
    </row>
    <row r="46" spans="1:4">
      <c r="A46" s="821">
        <v>45</v>
      </c>
      <c r="B46" t="s">
        <v>793</v>
      </c>
      <c r="C46" t="s">
        <v>793</v>
      </c>
      <c r="D46" t="s">
        <v>794</v>
      </c>
    </row>
    <row r="47" spans="1:4">
      <c r="A47" s="821">
        <v>46</v>
      </c>
      <c r="B47" t="s">
        <v>793</v>
      </c>
      <c r="C47" t="s">
        <v>801</v>
      </c>
      <c r="D47" t="s">
        <v>802</v>
      </c>
    </row>
    <row r="48" spans="1:4">
      <c r="A48" s="821">
        <v>47</v>
      </c>
      <c r="B48" t="s">
        <v>793</v>
      </c>
      <c r="C48" t="s">
        <v>803</v>
      </c>
      <c r="D48" t="s">
        <v>804</v>
      </c>
    </row>
    <row r="49" spans="1:4">
      <c r="A49" s="821">
        <v>48</v>
      </c>
      <c r="B49" t="s">
        <v>793</v>
      </c>
      <c r="C49" t="s">
        <v>805</v>
      </c>
      <c r="D49" t="s">
        <v>806</v>
      </c>
    </row>
    <row r="50" spans="1:4">
      <c r="A50" s="821">
        <v>49</v>
      </c>
      <c r="B50" t="s">
        <v>807</v>
      </c>
      <c r="C50" t="s">
        <v>809</v>
      </c>
      <c r="D50" t="s">
        <v>810</v>
      </c>
    </row>
    <row r="51" spans="1:4">
      <c r="A51" s="821">
        <v>50</v>
      </c>
      <c r="B51" t="s">
        <v>807</v>
      </c>
      <c r="C51" t="s">
        <v>811</v>
      </c>
      <c r="D51" t="s">
        <v>812</v>
      </c>
    </row>
    <row r="52" spans="1:4">
      <c r="A52" s="821">
        <v>51</v>
      </c>
      <c r="B52" t="s">
        <v>807</v>
      </c>
      <c r="C52" t="s">
        <v>813</v>
      </c>
      <c r="D52" t="s">
        <v>814</v>
      </c>
    </row>
    <row r="53" spans="1:4">
      <c r="A53" s="821">
        <v>52</v>
      </c>
      <c r="B53" t="s">
        <v>807</v>
      </c>
      <c r="C53" t="s">
        <v>815</v>
      </c>
      <c r="D53" t="s">
        <v>816</v>
      </c>
    </row>
    <row r="54" spans="1:4">
      <c r="A54" s="821">
        <v>53</v>
      </c>
      <c r="B54" t="s">
        <v>807</v>
      </c>
      <c r="C54" t="s">
        <v>807</v>
      </c>
      <c r="D54" t="s">
        <v>808</v>
      </c>
    </row>
    <row r="55" spans="1:4">
      <c r="A55" s="821">
        <v>54</v>
      </c>
      <c r="B55" t="s">
        <v>807</v>
      </c>
      <c r="C55" t="s">
        <v>817</v>
      </c>
      <c r="D55" t="s">
        <v>818</v>
      </c>
    </row>
    <row r="56" spans="1:4">
      <c r="A56" s="821">
        <v>55</v>
      </c>
      <c r="B56" t="s">
        <v>807</v>
      </c>
      <c r="C56" t="s">
        <v>819</v>
      </c>
      <c r="D56" t="s">
        <v>820</v>
      </c>
    </row>
    <row r="57" spans="1:4">
      <c r="A57" s="821">
        <v>56</v>
      </c>
      <c r="B57" t="s">
        <v>807</v>
      </c>
      <c r="C57" t="s">
        <v>821</v>
      </c>
      <c r="D57" t="s">
        <v>822</v>
      </c>
    </row>
    <row r="58" spans="1:4">
      <c r="A58" s="821">
        <v>57</v>
      </c>
      <c r="B58" t="s">
        <v>823</v>
      </c>
      <c r="C58" t="s">
        <v>825</v>
      </c>
      <c r="D58" t="s">
        <v>826</v>
      </c>
    </row>
    <row r="59" spans="1:4">
      <c r="A59" s="821">
        <v>58</v>
      </c>
      <c r="B59" t="s">
        <v>823</v>
      </c>
      <c r="C59" t="s">
        <v>823</v>
      </c>
      <c r="D59" t="s">
        <v>824</v>
      </c>
    </row>
    <row r="60" spans="1:4">
      <c r="A60" s="821">
        <v>59</v>
      </c>
      <c r="B60" t="s">
        <v>823</v>
      </c>
      <c r="C60" t="s">
        <v>827</v>
      </c>
      <c r="D60" t="s">
        <v>828</v>
      </c>
    </row>
    <row r="61" spans="1:4">
      <c r="A61" s="821">
        <v>60</v>
      </c>
      <c r="B61" t="s">
        <v>823</v>
      </c>
      <c r="C61" t="s">
        <v>829</v>
      </c>
      <c r="D61" t="s">
        <v>830</v>
      </c>
    </row>
    <row r="62" spans="1:4">
      <c r="A62" s="821">
        <v>61</v>
      </c>
      <c r="B62" t="s">
        <v>823</v>
      </c>
      <c r="C62" t="s">
        <v>831</v>
      </c>
      <c r="D62" t="s">
        <v>832</v>
      </c>
    </row>
    <row r="63" spans="1:4">
      <c r="A63" s="821">
        <v>62</v>
      </c>
      <c r="B63" t="s">
        <v>823</v>
      </c>
      <c r="C63" t="s">
        <v>833</v>
      </c>
      <c r="D63" t="s">
        <v>834</v>
      </c>
    </row>
    <row r="64" spans="1:4">
      <c r="A64" s="821">
        <v>63</v>
      </c>
      <c r="B64" t="s">
        <v>823</v>
      </c>
      <c r="C64" t="s">
        <v>835</v>
      </c>
      <c r="D64" t="s">
        <v>836</v>
      </c>
    </row>
    <row r="65" spans="1:4">
      <c r="A65" s="821">
        <v>64</v>
      </c>
      <c r="B65" t="s">
        <v>823</v>
      </c>
      <c r="C65" t="s">
        <v>837</v>
      </c>
      <c r="D65" t="s">
        <v>838</v>
      </c>
    </row>
    <row r="66" spans="1:4">
      <c r="A66" s="821">
        <v>65</v>
      </c>
      <c r="B66" t="s">
        <v>823</v>
      </c>
      <c r="C66" t="s">
        <v>839</v>
      </c>
      <c r="D66" t="s">
        <v>840</v>
      </c>
    </row>
    <row r="67" spans="1:4">
      <c r="A67" s="821">
        <v>66</v>
      </c>
      <c r="B67" t="s">
        <v>841</v>
      </c>
      <c r="C67" t="s">
        <v>843</v>
      </c>
      <c r="D67" t="s">
        <v>844</v>
      </c>
    </row>
    <row r="68" spans="1:4">
      <c r="A68" s="821">
        <v>67</v>
      </c>
      <c r="B68" t="s">
        <v>841</v>
      </c>
      <c r="C68" t="s">
        <v>845</v>
      </c>
      <c r="D68" t="s">
        <v>846</v>
      </c>
    </row>
    <row r="69" spans="1:4">
      <c r="A69" s="821">
        <v>68</v>
      </c>
      <c r="B69" t="s">
        <v>841</v>
      </c>
      <c r="C69" t="s">
        <v>847</v>
      </c>
      <c r="D69" t="s">
        <v>848</v>
      </c>
    </row>
    <row r="70" spans="1:4">
      <c r="A70" s="821">
        <v>69</v>
      </c>
      <c r="B70" t="s">
        <v>841</v>
      </c>
      <c r="C70" t="s">
        <v>849</v>
      </c>
      <c r="D70" t="s">
        <v>850</v>
      </c>
    </row>
    <row r="71" spans="1:4">
      <c r="A71" s="821">
        <v>70</v>
      </c>
      <c r="B71" t="s">
        <v>841</v>
      </c>
      <c r="C71" t="s">
        <v>841</v>
      </c>
      <c r="D71" t="s">
        <v>842</v>
      </c>
    </row>
    <row r="72" spans="1:4">
      <c r="A72" s="821">
        <v>71</v>
      </c>
      <c r="B72" t="s">
        <v>841</v>
      </c>
      <c r="C72" t="s">
        <v>851</v>
      </c>
      <c r="D72" t="s">
        <v>852</v>
      </c>
    </row>
    <row r="73" spans="1:4">
      <c r="A73" s="821">
        <v>72</v>
      </c>
      <c r="B73" t="s">
        <v>841</v>
      </c>
      <c r="C73" t="s">
        <v>853</v>
      </c>
      <c r="D73" t="s">
        <v>854</v>
      </c>
    </row>
    <row r="74" spans="1:4">
      <c r="A74" s="821">
        <v>73</v>
      </c>
      <c r="B74" t="s">
        <v>841</v>
      </c>
      <c r="C74" t="s">
        <v>855</v>
      </c>
      <c r="D74" t="s">
        <v>856</v>
      </c>
    </row>
    <row r="75" spans="1:4">
      <c r="A75" s="821">
        <v>74</v>
      </c>
      <c r="B75" t="s">
        <v>841</v>
      </c>
      <c r="C75" t="s">
        <v>857</v>
      </c>
      <c r="D75" t="s">
        <v>858</v>
      </c>
    </row>
    <row r="76" spans="1:4">
      <c r="A76" s="821">
        <v>75</v>
      </c>
      <c r="B76" t="s">
        <v>841</v>
      </c>
      <c r="C76" t="s">
        <v>859</v>
      </c>
      <c r="D76" t="s">
        <v>860</v>
      </c>
    </row>
    <row r="77" spans="1:4">
      <c r="A77" s="821">
        <v>76</v>
      </c>
      <c r="B77" t="s">
        <v>861</v>
      </c>
      <c r="C77" t="s">
        <v>863</v>
      </c>
      <c r="D77" t="s">
        <v>864</v>
      </c>
    </row>
    <row r="78" spans="1:4">
      <c r="A78" s="821">
        <v>77</v>
      </c>
      <c r="B78" t="s">
        <v>861</v>
      </c>
      <c r="C78" t="s">
        <v>861</v>
      </c>
      <c r="D78" t="s">
        <v>862</v>
      </c>
    </row>
    <row r="79" spans="1:4">
      <c r="A79" s="821">
        <v>78</v>
      </c>
      <c r="B79" t="s">
        <v>861</v>
      </c>
      <c r="C79" t="s">
        <v>865</v>
      </c>
      <c r="D79" t="s">
        <v>866</v>
      </c>
    </row>
    <row r="80" spans="1:4">
      <c r="A80" s="821">
        <v>79</v>
      </c>
      <c r="B80" t="s">
        <v>861</v>
      </c>
      <c r="C80" t="s">
        <v>867</v>
      </c>
      <c r="D80" t="s">
        <v>868</v>
      </c>
    </row>
    <row r="81" spans="1:4">
      <c r="A81" s="821">
        <v>80</v>
      </c>
      <c r="B81" t="s">
        <v>861</v>
      </c>
      <c r="C81" t="s">
        <v>869</v>
      </c>
      <c r="D81" t="s">
        <v>870</v>
      </c>
    </row>
    <row r="82" spans="1:4">
      <c r="A82" s="821">
        <v>81</v>
      </c>
      <c r="B82" t="s">
        <v>861</v>
      </c>
      <c r="C82" t="s">
        <v>871</v>
      </c>
      <c r="D82" t="s">
        <v>872</v>
      </c>
    </row>
    <row r="83" spans="1:4">
      <c r="A83" s="821">
        <v>82</v>
      </c>
      <c r="B83" t="s">
        <v>873</v>
      </c>
      <c r="C83" t="s">
        <v>875</v>
      </c>
      <c r="D83" t="s">
        <v>876</v>
      </c>
    </row>
    <row r="84" spans="1:4">
      <c r="A84" s="821">
        <v>83</v>
      </c>
      <c r="B84" t="s">
        <v>873</v>
      </c>
      <c r="C84" t="s">
        <v>877</v>
      </c>
      <c r="D84" t="s">
        <v>878</v>
      </c>
    </row>
    <row r="85" spans="1:4">
      <c r="A85" s="821">
        <v>84</v>
      </c>
      <c r="B85" t="s">
        <v>873</v>
      </c>
      <c r="C85" t="s">
        <v>873</v>
      </c>
      <c r="D85" t="s">
        <v>874</v>
      </c>
    </row>
    <row r="86" spans="1:4">
      <c r="A86" s="821">
        <v>85</v>
      </c>
      <c r="B86" t="s">
        <v>873</v>
      </c>
      <c r="C86" t="s">
        <v>879</v>
      </c>
      <c r="D86" t="s">
        <v>880</v>
      </c>
    </row>
    <row r="87" spans="1:4">
      <c r="A87" s="821">
        <v>86</v>
      </c>
      <c r="B87" t="s">
        <v>873</v>
      </c>
      <c r="C87" t="s">
        <v>881</v>
      </c>
      <c r="D87" t="s">
        <v>882</v>
      </c>
    </row>
    <row r="88" spans="1:4">
      <c r="A88" s="821">
        <v>87</v>
      </c>
      <c r="B88" t="s">
        <v>873</v>
      </c>
      <c r="C88" t="s">
        <v>883</v>
      </c>
      <c r="D88" t="s">
        <v>884</v>
      </c>
    </row>
    <row r="89" spans="1:4">
      <c r="A89" s="821">
        <v>88</v>
      </c>
      <c r="B89" t="s">
        <v>873</v>
      </c>
      <c r="C89" t="s">
        <v>885</v>
      </c>
      <c r="D89" t="s">
        <v>886</v>
      </c>
    </row>
    <row r="90" spans="1:4">
      <c r="A90" s="821">
        <v>89</v>
      </c>
      <c r="B90" t="s">
        <v>887</v>
      </c>
      <c r="C90" t="s">
        <v>889</v>
      </c>
      <c r="D90" t="s">
        <v>890</v>
      </c>
    </row>
    <row r="91" spans="1:4">
      <c r="A91" s="821">
        <v>90</v>
      </c>
      <c r="B91" t="s">
        <v>887</v>
      </c>
      <c r="C91" t="s">
        <v>887</v>
      </c>
      <c r="D91" t="s">
        <v>888</v>
      </c>
    </row>
    <row r="92" spans="1:4">
      <c r="A92" s="821">
        <v>91</v>
      </c>
      <c r="B92" t="s">
        <v>887</v>
      </c>
      <c r="C92" t="s">
        <v>891</v>
      </c>
      <c r="D92" t="s">
        <v>892</v>
      </c>
    </row>
    <row r="93" spans="1:4">
      <c r="A93" s="821">
        <v>92</v>
      </c>
      <c r="B93" t="s">
        <v>887</v>
      </c>
      <c r="C93" t="s">
        <v>893</v>
      </c>
      <c r="D93" t="s">
        <v>894</v>
      </c>
    </row>
    <row r="94" spans="1:4">
      <c r="A94" s="821">
        <v>93</v>
      </c>
      <c r="B94" t="s">
        <v>887</v>
      </c>
      <c r="C94" t="s">
        <v>895</v>
      </c>
      <c r="D94" t="s">
        <v>896</v>
      </c>
    </row>
    <row r="95" spans="1:4">
      <c r="A95" s="821">
        <v>94</v>
      </c>
      <c r="B95" t="s">
        <v>887</v>
      </c>
      <c r="C95" t="s">
        <v>897</v>
      </c>
      <c r="D95" t="s">
        <v>898</v>
      </c>
    </row>
    <row r="96" spans="1:4">
      <c r="A96" s="821">
        <v>95</v>
      </c>
      <c r="B96" t="s">
        <v>887</v>
      </c>
      <c r="C96" t="s">
        <v>899</v>
      </c>
      <c r="D96" t="s">
        <v>900</v>
      </c>
    </row>
    <row r="97" spans="1:4">
      <c r="A97" s="821">
        <v>96</v>
      </c>
      <c r="B97" t="s">
        <v>901</v>
      </c>
      <c r="C97" t="s">
        <v>903</v>
      </c>
      <c r="D97" t="s">
        <v>904</v>
      </c>
    </row>
    <row r="98" spans="1:4">
      <c r="A98" s="821">
        <v>97</v>
      </c>
      <c r="B98" t="s">
        <v>901</v>
      </c>
      <c r="C98" t="s">
        <v>905</v>
      </c>
      <c r="D98" t="s">
        <v>906</v>
      </c>
    </row>
    <row r="99" spans="1:4">
      <c r="A99" s="821">
        <v>98</v>
      </c>
      <c r="B99" t="s">
        <v>901</v>
      </c>
      <c r="C99" t="s">
        <v>907</v>
      </c>
      <c r="D99" t="s">
        <v>908</v>
      </c>
    </row>
    <row r="100" spans="1:4">
      <c r="A100" s="821">
        <v>99</v>
      </c>
      <c r="B100" t="s">
        <v>901</v>
      </c>
      <c r="C100" t="s">
        <v>909</v>
      </c>
      <c r="D100" t="s">
        <v>910</v>
      </c>
    </row>
    <row r="101" spans="1:4">
      <c r="A101" s="821">
        <v>100</v>
      </c>
      <c r="B101" t="s">
        <v>901</v>
      </c>
      <c r="C101" t="s">
        <v>901</v>
      </c>
      <c r="D101" t="s">
        <v>902</v>
      </c>
    </row>
    <row r="102" spans="1:4">
      <c r="A102" s="821">
        <v>101</v>
      </c>
      <c r="B102" t="s">
        <v>901</v>
      </c>
      <c r="C102" t="s">
        <v>911</v>
      </c>
      <c r="D102" t="s">
        <v>912</v>
      </c>
    </row>
    <row r="103" spans="1:4">
      <c r="A103" s="821">
        <v>102</v>
      </c>
      <c r="B103" t="s">
        <v>913</v>
      </c>
      <c r="C103" t="s">
        <v>915</v>
      </c>
      <c r="D103" t="s">
        <v>916</v>
      </c>
    </row>
    <row r="104" spans="1:4">
      <c r="A104" s="821">
        <v>103</v>
      </c>
      <c r="B104" t="s">
        <v>913</v>
      </c>
      <c r="C104" t="s">
        <v>917</v>
      </c>
      <c r="D104" t="s">
        <v>918</v>
      </c>
    </row>
    <row r="105" spans="1:4">
      <c r="A105" s="821">
        <v>104</v>
      </c>
      <c r="B105" t="s">
        <v>913</v>
      </c>
      <c r="C105" t="s">
        <v>919</v>
      </c>
      <c r="D105" t="s">
        <v>920</v>
      </c>
    </row>
    <row r="106" spans="1:4">
      <c r="A106" s="821">
        <v>105</v>
      </c>
      <c r="B106" t="s">
        <v>913</v>
      </c>
      <c r="C106" t="s">
        <v>913</v>
      </c>
      <c r="D106" t="s">
        <v>914</v>
      </c>
    </row>
    <row r="107" spans="1:4">
      <c r="A107" s="821">
        <v>106</v>
      </c>
      <c r="B107" t="s">
        <v>913</v>
      </c>
      <c r="C107" t="s">
        <v>921</v>
      </c>
      <c r="D107" t="s">
        <v>922</v>
      </c>
    </row>
    <row r="108" spans="1:4">
      <c r="A108" s="821">
        <v>107</v>
      </c>
      <c r="B108" t="s">
        <v>913</v>
      </c>
      <c r="C108" t="s">
        <v>923</v>
      </c>
      <c r="D108" t="s">
        <v>924</v>
      </c>
    </row>
    <row r="109" spans="1:4">
      <c r="A109" s="821">
        <v>108</v>
      </c>
      <c r="B109" t="s">
        <v>913</v>
      </c>
      <c r="C109" t="s">
        <v>925</v>
      </c>
      <c r="D109" t="s">
        <v>926</v>
      </c>
    </row>
    <row r="110" spans="1:4">
      <c r="A110" s="821">
        <v>109</v>
      </c>
      <c r="B110" t="s">
        <v>927</v>
      </c>
      <c r="C110" t="s">
        <v>929</v>
      </c>
      <c r="D110" t="s">
        <v>930</v>
      </c>
    </row>
    <row r="111" spans="1:4">
      <c r="A111" s="821">
        <v>110</v>
      </c>
      <c r="B111" t="s">
        <v>927</v>
      </c>
      <c r="C111" t="s">
        <v>931</v>
      </c>
      <c r="D111" t="s">
        <v>932</v>
      </c>
    </row>
    <row r="112" spans="1:4">
      <c r="A112" s="821">
        <v>111</v>
      </c>
      <c r="B112" t="s">
        <v>927</v>
      </c>
      <c r="C112" t="s">
        <v>933</v>
      </c>
      <c r="D112" t="s">
        <v>934</v>
      </c>
    </row>
    <row r="113" spans="1:4">
      <c r="A113" s="821">
        <v>112</v>
      </c>
      <c r="B113" t="s">
        <v>927</v>
      </c>
      <c r="C113" t="s">
        <v>927</v>
      </c>
      <c r="D113" t="s">
        <v>928</v>
      </c>
    </row>
    <row r="114" spans="1:4">
      <c r="A114" s="821">
        <v>113</v>
      </c>
      <c r="B114" t="s">
        <v>927</v>
      </c>
      <c r="C114" t="s">
        <v>935</v>
      </c>
      <c r="D114" t="s">
        <v>936</v>
      </c>
    </row>
    <row r="115" spans="1:4">
      <c r="A115" s="821">
        <v>114</v>
      </c>
      <c r="B115" t="s">
        <v>927</v>
      </c>
      <c r="C115" t="s">
        <v>937</v>
      </c>
      <c r="D115" t="s">
        <v>938</v>
      </c>
    </row>
    <row r="116" spans="1:4">
      <c r="A116" s="821">
        <v>115</v>
      </c>
      <c r="B116" t="s">
        <v>939</v>
      </c>
      <c r="C116" t="s">
        <v>941</v>
      </c>
      <c r="D116" t="s">
        <v>942</v>
      </c>
    </row>
    <row r="117" spans="1:4">
      <c r="A117" s="821">
        <v>116</v>
      </c>
      <c r="B117" t="s">
        <v>939</v>
      </c>
      <c r="C117" t="s">
        <v>943</v>
      </c>
      <c r="D117" t="s">
        <v>944</v>
      </c>
    </row>
    <row r="118" spans="1:4">
      <c r="A118" s="821">
        <v>117</v>
      </c>
      <c r="B118" t="s">
        <v>939</v>
      </c>
      <c r="C118" t="s">
        <v>945</v>
      </c>
      <c r="D118" t="s">
        <v>946</v>
      </c>
    </row>
    <row r="119" spans="1:4">
      <c r="A119" s="821">
        <v>118</v>
      </c>
      <c r="B119" t="s">
        <v>939</v>
      </c>
      <c r="C119" t="s">
        <v>947</v>
      </c>
      <c r="D119" t="s">
        <v>948</v>
      </c>
    </row>
    <row r="120" spans="1:4">
      <c r="A120" s="821">
        <v>119</v>
      </c>
      <c r="B120" t="s">
        <v>939</v>
      </c>
      <c r="C120" t="s">
        <v>949</v>
      </c>
      <c r="D120" t="s">
        <v>950</v>
      </c>
    </row>
    <row r="121" spans="1:4">
      <c r="A121" s="821">
        <v>120</v>
      </c>
      <c r="B121" t="s">
        <v>939</v>
      </c>
      <c r="C121" t="s">
        <v>939</v>
      </c>
      <c r="D121" t="s">
        <v>940</v>
      </c>
    </row>
    <row r="122" spans="1:4">
      <c r="A122" s="821">
        <v>121</v>
      </c>
      <c r="B122" t="s">
        <v>939</v>
      </c>
      <c r="C122" t="s">
        <v>951</v>
      </c>
      <c r="D122" t="s">
        <v>952</v>
      </c>
    </row>
    <row r="123" spans="1:4">
      <c r="A123" s="821">
        <v>122</v>
      </c>
      <c r="B123" t="s">
        <v>939</v>
      </c>
      <c r="C123" t="s">
        <v>953</v>
      </c>
      <c r="D123" t="s">
        <v>954</v>
      </c>
    </row>
    <row r="124" spans="1:4">
      <c r="A124" s="821">
        <v>123</v>
      </c>
      <c r="B124" t="s">
        <v>955</v>
      </c>
      <c r="C124" t="s">
        <v>957</v>
      </c>
      <c r="D124" t="s">
        <v>958</v>
      </c>
    </row>
    <row r="125" spans="1:4">
      <c r="A125" s="821">
        <v>124</v>
      </c>
      <c r="B125" t="s">
        <v>955</v>
      </c>
      <c r="C125" t="s">
        <v>959</v>
      </c>
      <c r="D125" t="s">
        <v>960</v>
      </c>
    </row>
    <row r="126" spans="1:4">
      <c r="A126" s="821">
        <v>125</v>
      </c>
      <c r="B126" t="s">
        <v>955</v>
      </c>
      <c r="C126" t="s">
        <v>961</v>
      </c>
      <c r="D126" t="s">
        <v>962</v>
      </c>
    </row>
    <row r="127" spans="1:4">
      <c r="A127" s="821">
        <v>126</v>
      </c>
      <c r="B127" t="s">
        <v>955</v>
      </c>
      <c r="C127" t="s">
        <v>963</v>
      </c>
      <c r="D127" t="s">
        <v>964</v>
      </c>
    </row>
    <row r="128" spans="1:4">
      <c r="A128" s="821">
        <v>127</v>
      </c>
      <c r="B128" t="s">
        <v>955</v>
      </c>
      <c r="C128" t="s">
        <v>955</v>
      </c>
      <c r="D128" t="s">
        <v>956</v>
      </c>
    </row>
    <row r="129" spans="1:4">
      <c r="A129" s="821">
        <v>128</v>
      </c>
      <c r="B129" t="s">
        <v>955</v>
      </c>
      <c r="C129" t="s">
        <v>965</v>
      </c>
      <c r="D129" t="s">
        <v>966</v>
      </c>
    </row>
    <row r="130" spans="1:4">
      <c r="A130" s="821">
        <v>129</v>
      </c>
      <c r="B130" t="s">
        <v>955</v>
      </c>
      <c r="C130" t="s">
        <v>967</v>
      </c>
      <c r="D130" t="s">
        <v>968</v>
      </c>
    </row>
    <row r="131" spans="1:4">
      <c r="A131" s="821">
        <v>130</v>
      </c>
      <c r="B131" t="s">
        <v>955</v>
      </c>
      <c r="C131" t="s">
        <v>969</v>
      </c>
      <c r="D131" t="s">
        <v>970</v>
      </c>
    </row>
    <row r="132" spans="1:4">
      <c r="A132" s="821">
        <v>131</v>
      </c>
      <c r="B132" t="s">
        <v>971</v>
      </c>
      <c r="C132" t="s">
        <v>973</v>
      </c>
      <c r="D132" t="s">
        <v>974</v>
      </c>
    </row>
    <row r="133" spans="1:4">
      <c r="A133" s="821">
        <v>132</v>
      </c>
      <c r="B133" t="s">
        <v>971</v>
      </c>
      <c r="C133" t="s">
        <v>975</v>
      </c>
      <c r="D133" t="s">
        <v>976</v>
      </c>
    </row>
    <row r="134" spans="1:4">
      <c r="A134" s="821">
        <v>133</v>
      </c>
      <c r="B134" t="s">
        <v>971</v>
      </c>
      <c r="C134" t="s">
        <v>977</v>
      </c>
      <c r="D134" t="s">
        <v>978</v>
      </c>
    </row>
    <row r="135" spans="1:4">
      <c r="A135" s="821">
        <v>134</v>
      </c>
      <c r="B135" t="s">
        <v>971</v>
      </c>
      <c r="C135" t="s">
        <v>979</v>
      </c>
      <c r="D135" t="s">
        <v>980</v>
      </c>
    </row>
    <row r="136" spans="1:4">
      <c r="A136" s="821">
        <v>135</v>
      </c>
      <c r="B136" t="s">
        <v>971</v>
      </c>
      <c r="C136" t="s">
        <v>971</v>
      </c>
      <c r="D136" t="s">
        <v>972</v>
      </c>
    </row>
    <row r="137" spans="1:4">
      <c r="A137" s="821">
        <v>136</v>
      </c>
      <c r="B137" t="s">
        <v>971</v>
      </c>
      <c r="C137" t="s">
        <v>981</v>
      </c>
      <c r="D137" t="s">
        <v>982</v>
      </c>
    </row>
    <row r="138" spans="1:4">
      <c r="A138" s="821">
        <v>137</v>
      </c>
      <c r="B138" t="s">
        <v>971</v>
      </c>
      <c r="C138" t="s">
        <v>983</v>
      </c>
      <c r="D138" t="s">
        <v>984</v>
      </c>
    </row>
    <row r="139" spans="1:4">
      <c r="A139" s="821">
        <v>138</v>
      </c>
      <c r="B139" t="s">
        <v>985</v>
      </c>
      <c r="C139" t="s">
        <v>987</v>
      </c>
      <c r="D139" t="s">
        <v>988</v>
      </c>
    </row>
    <row r="140" spans="1:4">
      <c r="A140" s="821">
        <v>139</v>
      </c>
      <c r="B140" t="s">
        <v>985</v>
      </c>
      <c r="C140" t="s">
        <v>989</v>
      </c>
      <c r="D140" t="s">
        <v>990</v>
      </c>
    </row>
    <row r="141" spans="1:4">
      <c r="A141" s="821">
        <v>140</v>
      </c>
      <c r="B141" t="s">
        <v>985</v>
      </c>
      <c r="C141" t="s">
        <v>991</v>
      </c>
      <c r="D141" t="s">
        <v>992</v>
      </c>
    </row>
    <row r="142" spans="1:4">
      <c r="A142" s="821">
        <v>141</v>
      </c>
      <c r="B142" t="s">
        <v>985</v>
      </c>
      <c r="C142" t="s">
        <v>993</v>
      </c>
      <c r="D142" t="s">
        <v>994</v>
      </c>
    </row>
    <row r="143" spans="1:4">
      <c r="A143" s="821">
        <v>142</v>
      </c>
      <c r="B143" t="s">
        <v>985</v>
      </c>
      <c r="C143" t="s">
        <v>995</v>
      </c>
      <c r="D143" t="s">
        <v>996</v>
      </c>
    </row>
    <row r="144" spans="1:4">
      <c r="A144" s="821">
        <v>143</v>
      </c>
      <c r="B144" t="s">
        <v>985</v>
      </c>
      <c r="C144" t="s">
        <v>985</v>
      </c>
      <c r="D144" t="s">
        <v>986</v>
      </c>
    </row>
    <row r="145" spans="1:4">
      <c r="A145" s="821">
        <v>144</v>
      </c>
      <c r="B145" t="s">
        <v>985</v>
      </c>
      <c r="C145" t="s">
        <v>997</v>
      </c>
      <c r="D145" t="s">
        <v>998</v>
      </c>
    </row>
    <row r="146" spans="1:4">
      <c r="A146" s="821">
        <v>145</v>
      </c>
      <c r="B146" t="s">
        <v>999</v>
      </c>
      <c r="C146" t="s">
        <v>1001</v>
      </c>
      <c r="D146" t="s">
        <v>1002</v>
      </c>
    </row>
    <row r="147" spans="1:4">
      <c r="A147" s="821">
        <v>146</v>
      </c>
      <c r="B147" t="s">
        <v>999</v>
      </c>
      <c r="C147" t="s">
        <v>809</v>
      </c>
      <c r="D147" t="s">
        <v>1003</v>
      </c>
    </row>
    <row r="148" spans="1:4">
      <c r="A148" s="821">
        <v>147</v>
      </c>
      <c r="B148" t="s">
        <v>999</v>
      </c>
      <c r="C148" t="s">
        <v>1004</v>
      </c>
      <c r="D148" t="s">
        <v>1005</v>
      </c>
    </row>
    <row r="149" spans="1:4">
      <c r="A149" s="821">
        <v>148</v>
      </c>
      <c r="B149" t="s">
        <v>999</v>
      </c>
      <c r="C149" t="s">
        <v>1006</v>
      </c>
      <c r="D149" t="s">
        <v>1007</v>
      </c>
    </row>
    <row r="150" spans="1:4">
      <c r="A150" s="821">
        <v>149</v>
      </c>
      <c r="B150" t="s">
        <v>999</v>
      </c>
      <c r="C150" t="s">
        <v>1008</v>
      </c>
      <c r="D150" t="s">
        <v>1009</v>
      </c>
    </row>
    <row r="151" spans="1:4">
      <c r="A151" s="821">
        <v>150</v>
      </c>
      <c r="B151" t="s">
        <v>999</v>
      </c>
      <c r="C151" t="s">
        <v>1010</v>
      </c>
      <c r="D151" t="s">
        <v>1011</v>
      </c>
    </row>
    <row r="152" spans="1:4">
      <c r="A152" s="821">
        <v>151</v>
      </c>
      <c r="B152" t="s">
        <v>999</v>
      </c>
      <c r="C152" t="s">
        <v>1012</v>
      </c>
      <c r="D152" t="s">
        <v>1013</v>
      </c>
    </row>
    <row r="153" spans="1:4">
      <c r="A153" s="821">
        <v>152</v>
      </c>
      <c r="B153" t="s">
        <v>999</v>
      </c>
      <c r="C153" t="s">
        <v>999</v>
      </c>
      <c r="D153" t="s">
        <v>1000</v>
      </c>
    </row>
    <row r="154" spans="1:4">
      <c r="A154" s="821">
        <v>153</v>
      </c>
      <c r="B154" t="s">
        <v>999</v>
      </c>
      <c r="C154" t="s">
        <v>1014</v>
      </c>
      <c r="D154" t="s">
        <v>1015</v>
      </c>
    </row>
    <row r="155" spans="1:4">
      <c r="A155" s="821">
        <v>154</v>
      </c>
      <c r="B155" t="s">
        <v>1016</v>
      </c>
      <c r="C155" t="s">
        <v>1018</v>
      </c>
      <c r="D155" t="s">
        <v>1019</v>
      </c>
    </row>
    <row r="156" spans="1:4">
      <c r="A156" s="821">
        <v>155</v>
      </c>
      <c r="B156" t="s">
        <v>1016</v>
      </c>
      <c r="C156" t="s">
        <v>1020</v>
      </c>
      <c r="D156" t="s">
        <v>1021</v>
      </c>
    </row>
    <row r="157" spans="1:4">
      <c r="A157" s="821">
        <v>156</v>
      </c>
      <c r="B157" t="s">
        <v>1016</v>
      </c>
      <c r="C157" t="s">
        <v>1022</v>
      </c>
      <c r="D157" t="s">
        <v>1023</v>
      </c>
    </row>
    <row r="158" spans="1:4">
      <c r="A158" s="821">
        <v>157</v>
      </c>
      <c r="B158" t="s">
        <v>1016</v>
      </c>
      <c r="C158" t="s">
        <v>1024</v>
      </c>
      <c r="D158" t="s">
        <v>1025</v>
      </c>
    </row>
    <row r="159" spans="1:4">
      <c r="A159" s="821">
        <v>158</v>
      </c>
      <c r="B159" t="s">
        <v>1016</v>
      </c>
      <c r="C159" t="s">
        <v>1026</v>
      </c>
      <c r="D159" t="s">
        <v>1027</v>
      </c>
    </row>
    <row r="160" spans="1:4">
      <c r="A160" s="821">
        <v>159</v>
      </c>
      <c r="B160" t="s">
        <v>1016</v>
      </c>
      <c r="C160" t="s">
        <v>1028</v>
      </c>
      <c r="D160" t="s">
        <v>1029</v>
      </c>
    </row>
    <row r="161" spans="1:4">
      <c r="A161" s="821">
        <v>160</v>
      </c>
      <c r="B161" t="s">
        <v>1016</v>
      </c>
      <c r="C161" t="s">
        <v>1030</v>
      </c>
      <c r="D161" t="s">
        <v>1031</v>
      </c>
    </row>
    <row r="162" spans="1:4">
      <c r="A162" s="821">
        <v>161</v>
      </c>
      <c r="B162" t="s">
        <v>1016</v>
      </c>
      <c r="C162" t="s">
        <v>1032</v>
      </c>
      <c r="D162" t="s">
        <v>1033</v>
      </c>
    </row>
    <row r="163" spans="1:4">
      <c r="A163" s="821">
        <v>162</v>
      </c>
      <c r="B163" t="s">
        <v>1016</v>
      </c>
      <c r="C163" t="s">
        <v>1034</v>
      </c>
      <c r="D163" t="s">
        <v>1035</v>
      </c>
    </row>
    <row r="164" spans="1:4">
      <c r="A164" s="821">
        <v>163</v>
      </c>
      <c r="B164" t="s">
        <v>1016</v>
      </c>
      <c r="C164" t="s">
        <v>1016</v>
      </c>
      <c r="D164" t="s">
        <v>1017</v>
      </c>
    </row>
    <row r="165" spans="1:4">
      <c r="A165" s="821">
        <v>164</v>
      </c>
      <c r="B165" t="s">
        <v>1016</v>
      </c>
      <c r="C165" t="s">
        <v>1036</v>
      </c>
      <c r="D165" t="s">
        <v>1037</v>
      </c>
    </row>
    <row r="166" spans="1:4">
      <c r="A166" s="821">
        <v>165</v>
      </c>
      <c r="B166" t="s">
        <v>1038</v>
      </c>
      <c r="C166" t="s">
        <v>1038</v>
      </c>
      <c r="D166" t="s">
        <v>1039</v>
      </c>
    </row>
    <row r="167" spans="1:4">
      <c r="A167" s="821">
        <v>166</v>
      </c>
      <c r="B167" t="s">
        <v>1040</v>
      </c>
      <c r="C167" t="s">
        <v>1040</v>
      </c>
      <c r="D167" t="s">
        <v>1041</v>
      </c>
    </row>
    <row r="168" spans="1:4">
      <c r="A168" s="821">
        <v>167</v>
      </c>
      <c r="B168" t="s">
        <v>1042</v>
      </c>
      <c r="C168" t="s">
        <v>1042</v>
      </c>
      <c r="D168" t="s">
        <v>1043</v>
      </c>
    </row>
  </sheetData>
  <phoneticPr fontId="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1" customWidth="1"/>
    <col min="2" max="2" width="90.7109375" style="41" customWidth="1"/>
    <col min="3" max="16384" width="9.140625" style="41"/>
  </cols>
  <sheetData>
    <row r="1" spans="2:4">
      <c r="B1" s="49" t="s">
        <v>60</v>
      </c>
    </row>
    <row r="2" spans="2:4" ht="90">
      <c r="B2" s="51" t="s">
        <v>471</v>
      </c>
    </row>
    <row r="3" spans="2:4" ht="67.5">
      <c r="B3" s="51" t="s">
        <v>390</v>
      </c>
    </row>
    <row r="4" spans="2:4" ht="33.75">
      <c r="B4" s="51" t="s">
        <v>583</v>
      </c>
    </row>
    <row r="5" spans="2:4">
      <c r="B5" s="51" t="s">
        <v>208</v>
      </c>
    </row>
    <row r="6" spans="2:4" ht="22.5">
      <c r="B6" s="51" t="s">
        <v>251</v>
      </c>
    </row>
    <row r="7" spans="2:4" ht="22.5">
      <c r="B7" s="51" t="s">
        <v>252</v>
      </c>
    </row>
    <row r="8" spans="2:4" ht="22.5">
      <c r="B8" s="51" t="s">
        <v>253</v>
      </c>
    </row>
    <row r="9" spans="2:4" ht="22.5">
      <c r="B9" s="51" t="s">
        <v>472</v>
      </c>
    </row>
    <row r="10" spans="2:4" ht="56.25">
      <c r="B10" s="51" t="s">
        <v>582</v>
      </c>
    </row>
    <row r="11" spans="2:4" ht="12.75">
      <c r="B11" s="307" t="s">
        <v>388</v>
      </c>
    </row>
    <row r="12" spans="2:4">
      <c r="B12" s="49" t="s">
        <v>169</v>
      </c>
    </row>
    <row r="13" spans="2:4" ht="22.5">
      <c r="B13" s="51" t="s">
        <v>185</v>
      </c>
    </row>
    <row r="14" spans="2:4" ht="67.5">
      <c r="B14" s="51" t="s">
        <v>235</v>
      </c>
    </row>
    <row r="15" spans="2:4" ht="22.5">
      <c r="B15" s="51" t="s">
        <v>216</v>
      </c>
    </row>
    <row r="16" spans="2:4">
      <c r="B16" s="49" t="s">
        <v>193</v>
      </c>
      <c r="D16" s="90"/>
    </row>
    <row r="17" spans="1:2" ht="33.75">
      <c r="B17" s="51" t="s">
        <v>249</v>
      </c>
    </row>
    <row r="18" spans="1:2" ht="33.75">
      <c r="B18" s="51" t="s">
        <v>250</v>
      </c>
    </row>
    <row r="19" spans="1:2">
      <c r="B19" s="51" t="s">
        <v>236</v>
      </c>
    </row>
    <row r="20" spans="1:2" ht="33.75">
      <c r="B20" s="51" t="s">
        <v>276</v>
      </c>
    </row>
    <row r="21" spans="1:2">
      <c r="B21" s="49" t="s">
        <v>206</v>
      </c>
    </row>
    <row r="22" spans="1:2">
      <c r="B22" s="51" t="s">
        <v>207</v>
      </c>
    </row>
    <row r="24" spans="1:2" ht="22.5">
      <c r="B24" s="309" t="s">
        <v>357</v>
      </c>
    </row>
    <row r="26" spans="1:2">
      <c r="B26" s="49" t="s">
        <v>315</v>
      </c>
    </row>
    <row r="27" spans="1:2" ht="22.5">
      <c r="B27" s="308" t="s">
        <v>449</v>
      </c>
    </row>
    <row r="28" spans="1:2" ht="56.25">
      <c r="B28" s="308" t="s">
        <v>448</v>
      </c>
    </row>
    <row r="29" spans="1:2">
      <c r="B29" s="402" t="s">
        <v>389</v>
      </c>
    </row>
    <row r="30" spans="1:2" ht="22.5">
      <c r="B30" s="308" t="s">
        <v>581</v>
      </c>
    </row>
    <row r="32" spans="1:2">
      <c r="A32" s="378"/>
      <c r="B32" s="379" t="s">
        <v>418</v>
      </c>
    </row>
    <row r="33" spans="1:2" ht="14.25">
      <c r="A33" s="380">
        <v>1</v>
      </c>
      <c r="B33" s="381" t="s">
        <v>419</v>
      </c>
    </row>
    <row r="34" spans="1:2" ht="14.25">
      <c r="A34" s="380">
        <v>2</v>
      </c>
      <c r="B34" s="381" t="s">
        <v>420</v>
      </c>
    </row>
    <row r="35" spans="1:2">
      <c r="B35" s="379" t="s">
        <v>421</v>
      </c>
    </row>
    <row r="36" spans="1:2">
      <c r="B36" s="381" t="s">
        <v>422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18"/>
  </cols>
  <sheetData>
    <row r="1" spans="1:1">
      <c r="A1" s="239"/>
    </row>
  </sheetData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26" hidden="1" customWidth="1"/>
    <col min="2" max="2" width="9.140625" style="34" hidden="1" customWidth="1"/>
    <col min="3" max="3" width="3.7109375" style="329" customWidth="1"/>
    <col min="4" max="4" width="6.28515625" style="34" customWidth="1"/>
    <col min="5" max="5" width="46.42578125" style="34" customWidth="1"/>
    <col min="6" max="6" width="3.7109375" style="34" customWidth="1"/>
    <col min="7" max="7" width="5.7109375" style="34" customWidth="1"/>
    <col min="8" max="8" width="41.42578125" style="34" bestFit="1" customWidth="1"/>
    <col min="9" max="9" width="3.7109375" style="34" customWidth="1"/>
    <col min="10" max="10" width="5.7109375" style="34" customWidth="1"/>
    <col min="11" max="11" width="32.5703125" style="34" customWidth="1"/>
    <col min="12" max="12" width="14.85546875" style="34" customWidth="1"/>
    <col min="13" max="13" width="3.7109375" style="290" hidden="1" customWidth="1"/>
    <col min="14" max="16" width="9.140625" style="290" hidden="1" customWidth="1"/>
    <col min="17" max="17" width="25.7109375" style="456" hidden="1" customWidth="1"/>
    <col min="18" max="18" width="14.42578125" style="290" hidden="1" customWidth="1"/>
    <col min="19" max="22" width="9.140625" style="453"/>
    <col min="23" max="16384" width="9.140625" style="34"/>
  </cols>
  <sheetData>
    <row r="1" spans="1:256" s="276" customFormat="1" ht="16.5" hidden="1" customHeight="1">
      <c r="C1" s="448"/>
      <c r="H1" s="448"/>
      <c r="I1" s="448"/>
      <c r="J1" s="448"/>
      <c r="K1" s="448" t="s">
        <v>479</v>
      </c>
      <c r="L1" s="457" t="s">
        <v>406</v>
      </c>
      <c r="M1" s="492" t="s">
        <v>478</v>
      </c>
      <c r="N1" s="492"/>
      <c r="O1" s="492"/>
      <c r="P1" s="492"/>
      <c r="Q1" s="493"/>
      <c r="R1" s="492"/>
      <c r="S1" s="492"/>
      <c r="T1" s="492"/>
      <c r="U1" s="492"/>
      <c r="V1" s="492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  <c r="AW1" s="457"/>
      <c r="AX1" s="457"/>
      <c r="AY1" s="457"/>
      <c r="AZ1" s="457"/>
      <c r="BA1" s="457"/>
      <c r="BB1" s="457"/>
      <c r="BC1" s="457"/>
      <c r="BD1" s="457"/>
      <c r="BE1" s="457"/>
      <c r="BF1" s="457"/>
      <c r="BG1" s="457"/>
      <c r="BH1" s="457"/>
      <c r="BI1" s="457"/>
      <c r="BJ1" s="457"/>
      <c r="BK1" s="457"/>
      <c r="BL1" s="457"/>
      <c r="BM1" s="457"/>
      <c r="BN1" s="457"/>
      <c r="BO1" s="457"/>
      <c r="BP1" s="457"/>
      <c r="BQ1" s="457"/>
      <c r="BR1" s="457"/>
      <c r="BS1" s="457"/>
      <c r="BT1" s="457"/>
      <c r="BU1" s="457"/>
      <c r="BV1" s="457"/>
      <c r="BW1" s="457"/>
      <c r="BX1" s="457"/>
      <c r="BY1" s="457"/>
      <c r="BZ1" s="457"/>
      <c r="CA1" s="457"/>
      <c r="CB1" s="457"/>
      <c r="CC1" s="457"/>
      <c r="CD1" s="457"/>
      <c r="CE1" s="457"/>
      <c r="CF1" s="457"/>
      <c r="CG1" s="457"/>
      <c r="CH1" s="457"/>
      <c r="CI1" s="457"/>
      <c r="CJ1" s="457"/>
      <c r="CK1" s="457"/>
      <c r="CL1" s="457"/>
      <c r="CM1" s="457"/>
      <c r="CN1" s="457"/>
      <c r="CO1" s="457"/>
      <c r="CP1" s="457"/>
      <c r="CQ1" s="457"/>
      <c r="CR1" s="457"/>
      <c r="CS1" s="457"/>
      <c r="CT1" s="457"/>
      <c r="CU1" s="457"/>
      <c r="CV1" s="457"/>
      <c r="CW1" s="457"/>
      <c r="CX1" s="457"/>
      <c r="CY1" s="457"/>
      <c r="CZ1" s="457"/>
      <c r="DA1" s="457"/>
      <c r="DB1" s="457"/>
      <c r="DC1" s="457"/>
      <c r="DD1" s="457"/>
      <c r="DE1" s="457"/>
      <c r="DF1" s="457"/>
      <c r="DG1" s="457"/>
      <c r="DH1" s="457"/>
      <c r="DI1" s="457"/>
      <c r="DJ1" s="457"/>
      <c r="DK1" s="457"/>
      <c r="DL1" s="457"/>
      <c r="DM1" s="457"/>
      <c r="DN1" s="457"/>
      <c r="DO1" s="457"/>
      <c r="DP1" s="457"/>
      <c r="DQ1" s="457"/>
      <c r="DR1" s="457"/>
      <c r="DS1" s="457"/>
      <c r="DT1" s="457"/>
      <c r="DU1" s="457"/>
      <c r="DV1" s="457"/>
      <c r="DW1" s="457"/>
      <c r="DX1" s="457"/>
      <c r="DY1" s="457"/>
      <c r="DZ1" s="457"/>
      <c r="EA1" s="457"/>
      <c r="EB1" s="457"/>
      <c r="EC1" s="457"/>
      <c r="ED1" s="457"/>
      <c r="EE1" s="457"/>
      <c r="EF1" s="457"/>
      <c r="EG1" s="457"/>
      <c r="EH1" s="457"/>
      <c r="EI1" s="457"/>
      <c r="EJ1" s="457"/>
      <c r="EK1" s="457"/>
      <c r="EL1" s="457"/>
      <c r="EM1" s="457"/>
      <c r="EN1" s="457"/>
      <c r="EO1" s="457"/>
      <c r="EP1" s="457"/>
      <c r="EQ1" s="457"/>
      <c r="ER1" s="457"/>
      <c r="ES1" s="457"/>
      <c r="ET1" s="457"/>
      <c r="EU1" s="457"/>
      <c r="EV1" s="457"/>
      <c r="EW1" s="457"/>
      <c r="EX1" s="457"/>
      <c r="EY1" s="457"/>
      <c r="EZ1" s="457"/>
      <c r="FA1" s="457"/>
      <c r="FB1" s="457"/>
      <c r="FC1" s="457"/>
      <c r="FD1" s="457"/>
      <c r="FE1" s="457"/>
      <c r="FF1" s="457"/>
      <c r="FG1" s="457"/>
      <c r="FH1" s="457"/>
      <c r="FI1" s="457"/>
      <c r="FJ1" s="457"/>
      <c r="FK1" s="457"/>
      <c r="FL1" s="457"/>
      <c r="FM1" s="457"/>
      <c r="FN1" s="457"/>
      <c r="FO1" s="457"/>
      <c r="FP1" s="457"/>
      <c r="FQ1" s="457"/>
      <c r="FR1" s="457"/>
      <c r="FS1" s="457"/>
      <c r="FT1" s="457"/>
      <c r="FU1" s="457"/>
      <c r="FV1" s="457"/>
      <c r="FW1" s="457"/>
      <c r="FX1" s="457"/>
      <c r="FY1" s="457"/>
      <c r="FZ1" s="457"/>
      <c r="GA1" s="457"/>
      <c r="GB1" s="457"/>
      <c r="GC1" s="457"/>
      <c r="GD1" s="457"/>
      <c r="GE1" s="457"/>
      <c r="GF1" s="457"/>
      <c r="GG1" s="457"/>
      <c r="GH1" s="457"/>
      <c r="GI1" s="457"/>
      <c r="GJ1" s="457"/>
      <c r="GK1" s="457"/>
      <c r="GL1" s="457"/>
      <c r="GM1" s="457"/>
      <c r="GN1" s="457"/>
      <c r="GO1" s="457"/>
      <c r="GP1" s="457"/>
      <c r="GQ1" s="457"/>
      <c r="GR1" s="457"/>
      <c r="GS1" s="457"/>
      <c r="GT1" s="457"/>
      <c r="GU1" s="457"/>
      <c r="GV1" s="457"/>
      <c r="GW1" s="457"/>
      <c r="GX1" s="457"/>
      <c r="GY1" s="457"/>
      <c r="GZ1" s="457"/>
      <c r="HA1" s="457"/>
      <c r="HB1" s="457"/>
      <c r="HC1" s="457"/>
      <c r="HD1" s="457"/>
      <c r="HE1" s="457"/>
      <c r="HF1" s="457"/>
      <c r="HG1" s="457"/>
      <c r="HH1" s="457"/>
      <c r="HI1" s="457"/>
      <c r="HJ1" s="457"/>
      <c r="HK1" s="457"/>
      <c r="HL1" s="457"/>
      <c r="HM1" s="457"/>
      <c r="HN1" s="457"/>
      <c r="HO1" s="457"/>
      <c r="HP1" s="457"/>
      <c r="HQ1" s="457"/>
      <c r="HR1" s="457"/>
      <c r="HS1" s="457"/>
      <c r="HT1" s="457"/>
      <c r="HU1" s="457"/>
      <c r="HV1" s="457"/>
      <c r="HW1" s="457"/>
      <c r="HX1" s="457"/>
      <c r="HY1" s="457"/>
      <c r="HZ1" s="457"/>
      <c r="IA1" s="457"/>
      <c r="IB1" s="457"/>
      <c r="IC1" s="457"/>
      <c r="ID1" s="457"/>
      <c r="IE1" s="457"/>
      <c r="IF1" s="457"/>
      <c r="IG1" s="457"/>
      <c r="IH1" s="457"/>
      <c r="II1" s="457"/>
      <c r="IJ1" s="457"/>
      <c r="IK1" s="457"/>
      <c r="IL1" s="457"/>
      <c r="IM1" s="457"/>
      <c r="IN1" s="457"/>
      <c r="IO1" s="457"/>
      <c r="IP1" s="457"/>
      <c r="IQ1" s="457"/>
      <c r="IR1" s="457"/>
      <c r="IS1" s="457"/>
      <c r="IT1" s="457"/>
      <c r="IU1" s="457"/>
      <c r="IV1" s="457"/>
    </row>
    <row r="2" spans="1:256" s="461" customFormat="1" ht="16.5" hidden="1" customHeight="1">
      <c r="A2" s="458"/>
      <c r="B2" s="458"/>
      <c r="C2" s="459"/>
      <c r="D2" s="458"/>
      <c r="E2" s="458"/>
      <c r="F2" s="458"/>
      <c r="G2" s="458"/>
      <c r="H2" s="458"/>
      <c r="I2" s="458"/>
      <c r="J2" s="458"/>
      <c r="K2" s="458"/>
      <c r="L2" s="458"/>
      <c r="M2" s="492"/>
      <c r="N2" s="492"/>
      <c r="O2" s="492"/>
      <c r="P2" s="492"/>
      <c r="Q2" s="493"/>
      <c r="R2" s="492"/>
      <c r="S2" s="460"/>
      <c r="T2" s="460"/>
      <c r="U2" s="460"/>
      <c r="V2" s="460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F2" s="459"/>
      <c r="BG2" s="459"/>
      <c r="BH2" s="459"/>
      <c r="BI2" s="459"/>
      <c r="BJ2" s="459"/>
      <c r="BK2" s="459"/>
      <c r="BL2" s="459"/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459"/>
      <c r="CF2" s="459"/>
      <c r="CG2" s="459"/>
      <c r="CH2" s="459"/>
      <c r="CI2" s="459"/>
      <c r="CJ2" s="459"/>
      <c r="CK2" s="459"/>
      <c r="CL2" s="459"/>
      <c r="CM2" s="459"/>
      <c r="CN2" s="459"/>
      <c r="CO2" s="459"/>
      <c r="CP2" s="459"/>
      <c r="CQ2" s="459"/>
      <c r="CR2" s="459"/>
      <c r="CS2" s="459"/>
      <c r="CT2" s="459"/>
      <c r="CU2" s="459"/>
      <c r="CV2" s="459"/>
      <c r="CW2" s="459"/>
      <c r="CX2" s="459"/>
      <c r="CY2" s="459"/>
      <c r="CZ2" s="459"/>
      <c r="DA2" s="459"/>
      <c r="DB2" s="459"/>
      <c r="DC2" s="459"/>
      <c r="DD2" s="459"/>
      <c r="DE2" s="459"/>
      <c r="DF2" s="459"/>
      <c r="DG2" s="459"/>
      <c r="DH2" s="459"/>
      <c r="DI2" s="459"/>
      <c r="DJ2" s="459"/>
      <c r="DK2" s="459"/>
      <c r="DL2" s="459"/>
      <c r="DM2" s="459"/>
      <c r="DN2" s="459"/>
      <c r="DO2" s="459"/>
      <c r="DP2" s="459"/>
      <c r="DQ2" s="459"/>
      <c r="DR2" s="459"/>
      <c r="DS2" s="459"/>
      <c r="DT2" s="459"/>
      <c r="DU2" s="459"/>
      <c r="DV2" s="459"/>
      <c r="DW2" s="459"/>
      <c r="DX2" s="459"/>
      <c r="DY2" s="459"/>
      <c r="DZ2" s="459"/>
      <c r="EA2" s="459"/>
      <c r="EB2" s="459"/>
      <c r="EC2" s="459"/>
      <c r="ED2" s="459"/>
      <c r="EE2" s="459"/>
      <c r="EF2" s="459"/>
      <c r="EG2" s="459"/>
      <c r="EH2" s="459"/>
      <c r="EI2" s="459"/>
      <c r="EJ2" s="459"/>
      <c r="EK2" s="459"/>
      <c r="EL2" s="459"/>
      <c r="EM2" s="459"/>
      <c r="EN2" s="459"/>
      <c r="EO2" s="459"/>
      <c r="EP2" s="459"/>
      <c r="EQ2" s="459"/>
      <c r="ER2" s="459"/>
      <c r="ES2" s="459"/>
      <c r="ET2" s="459"/>
    </row>
    <row r="3" spans="1:256" s="127" customFormat="1" ht="3" customHeight="1">
      <c r="A3" s="126"/>
      <c r="B3" s="34"/>
      <c r="C3" s="327"/>
      <c r="D3" s="98"/>
      <c r="E3" s="98"/>
      <c r="F3" s="98"/>
      <c r="G3" s="98"/>
      <c r="H3" s="98"/>
      <c r="I3" s="98"/>
      <c r="J3" s="98"/>
      <c r="K3" s="98"/>
      <c r="L3" s="330"/>
      <c r="M3" s="290"/>
      <c r="N3" s="290"/>
      <c r="O3" s="290"/>
      <c r="P3" s="290"/>
      <c r="Q3" s="456"/>
      <c r="R3" s="290"/>
      <c r="S3" s="453"/>
      <c r="T3" s="453"/>
      <c r="U3" s="453"/>
      <c r="V3" s="453"/>
    </row>
    <row r="4" spans="1:256" s="127" customFormat="1" ht="22.5">
      <c r="A4" s="126"/>
      <c r="B4" s="34"/>
      <c r="C4" s="327"/>
      <c r="D4" s="945" t="s">
        <v>402</v>
      </c>
      <c r="E4" s="946"/>
      <c r="F4" s="946"/>
      <c r="G4" s="946"/>
      <c r="H4" s="947"/>
      <c r="I4" s="550"/>
      <c r="M4" s="290"/>
      <c r="N4" s="290"/>
      <c r="O4" s="290"/>
      <c r="P4" s="290"/>
      <c r="Q4" s="456"/>
      <c r="R4" s="290"/>
      <c r="S4" s="453"/>
      <c r="T4" s="453"/>
      <c r="U4" s="453"/>
      <c r="V4" s="453"/>
    </row>
    <row r="5" spans="1:256" s="127" customFormat="1" ht="3" hidden="1" customHeight="1">
      <c r="A5" s="126"/>
      <c r="B5" s="34"/>
      <c r="C5" s="327"/>
      <c r="D5" s="98"/>
      <c r="E5" s="98"/>
      <c r="F5" s="98"/>
      <c r="G5" s="98"/>
      <c r="H5" s="331"/>
      <c r="I5" s="331"/>
      <c r="J5" s="331"/>
      <c r="K5" s="331"/>
      <c r="L5" s="332"/>
      <c r="M5" s="290"/>
      <c r="N5" s="290"/>
      <c r="O5" s="290"/>
      <c r="P5" s="290"/>
      <c r="Q5" s="456"/>
      <c r="R5" s="290"/>
      <c r="S5" s="453"/>
      <c r="T5" s="453"/>
      <c r="U5" s="453"/>
      <c r="V5" s="453"/>
    </row>
    <row r="6" spans="1:256" s="127" customFormat="1" ht="20.100000000000001" hidden="1" customHeight="1">
      <c r="A6" s="333"/>
      <c r="B6" s="333"/>
      <c r="C6" s="327"/>
      <c r="D6" s="948"/>
      <c r="E6" s="948"/>
      <c r="F6" s="949" t="s">
        <v>75</v>
      </c>
      <c r="G6" s="949"/>
      <c r="H6" s="331"/>
      <c r="I6" s="331"/>
      <c r="J6" s="334"/>
      <c r="K6" s="335"/>
      <c r="L6" s="335"/>
      <c r="M6" s="290"/>
      <c r="N6" s="290"/>
      <c r="O6" s="290"/>
      <c r="P6" s="290"/>
      <c r="Q6" s="456"/>
      <c r="R6" s="290"/>
      <c r="S6" s="453"/>
      <c r="T6" s="453"/>
      <c r="U6" s="453"/>
      <c r="V6" s="453"/>
    </row>
    <row r="7" spans="1:256" ht="3" customHeight="1"/>
    <row r="8" spans="1:256" s="127" customFormat="1">
      <c r="A8" s="126"/>
      <c r="B8" s="34"/>
      <c r="C8" s="327"/>
      <c r="D8" s="936" t="s">
        <v>16</v>
      </c>
      <c r="E8" s="936"/>
      <c r="F8" s="936" t="s">
        <v>403</v>
      </c>
      <c r="G8" s="936"/>
      <c r="H8" s="936"/>
      <c r="I8" s="950" t="s">
        <v>404</v>
      </c>
      <c r="J8" s="950"/>
      <c r="K8" s="950"/>
      <c r="L8" s="950"/>
      <c r="M8" s="290"/>
      <c r="N8" s="290"/>
      <c r="O8" s="290"/>
      <c r="P8" s="290"/>
      <c r="Q8" s="456"/>
      <c r="R8" s="290"/>
      <c r="S8" s="453"/>
      <c r="T8" s="453"/>
      <c r="U8" s="453"/>
      <c r="V8" s="453"/>
    </row>
    <row r="9" spans="1:256" s="127" customFormat="1" ht="20.25" customHeight="1">
      <c r="A9" s="126"/>
      <c r="B9" s="34"/>
      <c r="C9" s="327"/>
      <c r="D9" s="337" t="s">
        <v>83</v>
      </c>
      <c r="E9" s="337" t="s">
        <v>405</v>
      </c>
      <c r="F9" s="941" t="s">
        <v>83</v>
      </c>
      <c r="G9" s="942"/>
      <c r="H9" s="338" t="s">
        <v>405</v>
      </c>
      <c r="I9" s="943" t="s">
        <v>83</v>
      </c>
      <c r="J9" s="943"/>
      <c r="K9" s="338" t="s">
        <v>405</v>
      </c>
      <c r="L9" s="338" t="s">
        <v>406</v>
      </c>
      <c r="M9" s="290"/>
      <c r="N9" s="290"/>
      <c r="O9" s="290"/>
      <c r="P9" s="290"/>
      <c r="Q9" s="456"/>
      <c r="R9" s="290"/>
      <c r="S9" s="453"/>
      <c r="T9" s="453"/>
      <c r="U9" s="453"/>
      <c r="V9" s="453"/>
    </row>
    <row r="10" spans="1:256" ht="12" customHeight="1">
      <c r="C10" s="346"/>
      <c r="D10" s="451" t="s">
        <v>84</v>
      </c>
      <c r="E10" s="451" t="s">
        <v>50</v>
      </c>
      <c r="F10" s="944" t="s">
        <v>51</v>
      </c>
      <c r="G10" s="944"/>
      <c r="H10" s="451" t="s">
        <v>52</v>
      </c>
      <c r="I10" s="944" t="s">
        <v>64</v>
      </c>
      <c r="J10" s="944"/>
      <c r="K10" s="451" t="s">
        <v>65</v>
      </c>
      <c r="L10" s="451" t="s">
        <v>170</v>
      </c>
      <c r="M10" s="360"/>
      <c r="N10" s="360"/>
      <c r="O10" s="360"/>
      <c r="P10" s="360"/>
      <c r="Q10" s="336"/>
      <c r="R10" s="360"/>
      <c r="S10" s="452"/>
      <c r="T10" s="452"/>
      <c r="U10" s="452"/>
      <c r="V10" s="452"/>
    </row>
    <row r="11" spans="1:256" s="127" customFormat="1" hidden="1">
      <c r="A11" s="34"/>
      <c r="B11" s="34"/>
      <c r="C11" s="327"/>
      <c r="D11" s="339">
        <v>0</v>
      </c>
      <c r="E11" s="340"/>
      <c r="F11" s="191"/>
      <c r="G11" s="191"/>
      <c r="H11" s="341"/>
      <c r="I11" s="342"/>
      <c r="J11" s="191"/>
      <c r="K11" s="341"/>
      <c r="L11" s="343"/>
      <c r="M11" s="496" t="s">
        <v>486</v>
      </c>
      <c r="N11" s="290"/>
      <c r="O11" s="290"/>
      <c r="P11" s="290" t="s">
        <v>484</v>
      </c>
      <c r="Q11" s="456" t="s">
        <v>485</v>
      </c>
      <c r="R11" s="290" t="s">
        <v>547</v>
      </c>
      <c r="S11" s="453"/>
      <c r="T11" s="453"/>
      <c r="U11" s="453"/>
      <c r="V11" s="453"/>
    </row>
    <row r="12" spans="1:256" s="362" customFormat="1" ht="0.95" customHeight="1">
      <c r="A12" s="86"/>
      <c r="B12" s="828" t="s">
        <v>410</v>
      </c>
      <c r="C12" s="935"/>
      <c r="D12" s="936">
        <v>1</v>
      </c>
      <c r="E12" s="937" t="s">
        <v>1209</v>
      </c>
      <c r="F12" s="899"/>
      <c r="G12" s="884">
        <v>0</v>
      </c>
      <c r="H12" s="454"/>
      <c r="I12" s="347"/>
      <c r="J12" s="491" t="s">
        <v>483</v>
      </c>
      <c r="K12" s="758"/>
      <c r="L12" s="363"/>
      <c r="M12" s="830">
        <f>mergeValue(H12)</f>
        <v>0</v>
      </c>
      <c r="N12" s="766"/>
      <c r="O12" s="766"/>
      <c r="P12" s="830" t="str">
        <f>IF(ISERROR(MATCH(Q12,MODesc,0)),"n","y")</f>
        <v>n</v>
      </c>
      <c r="Q12" s="766" t="s">
        <v>1209</v>
      </c>
      <c r="R12" s="830" t="str">
        <f>K12&amp;"("&amp;L12&amp;")"</f>
        <v>()</v>
      </c>
      <c r="S12" s="828"/>
      <c r="T12" s="828"/>
      <c r="U12" s="345"/>
      <c r="V12" s="828"/>
      <c r="W12" s="828"/>
      <c r="X12" s="828"/>
      <c r="Y12" s="361"/>
      <c r="Z12" s="361"/>
      <c r="AA12" s="714"/>
      <c r="AB12" s="714"/>
      <c r="AC12" s="714"/>
      <c r="AD12" s="714"/>
      <c r="AE12" s="714"/>
      <c r="AF12" s="714"/>
      <c r="AG12" s="714"/>
      <c r="AH12" s="714"/>
      <c r="AI12" s="714"/>
      <c r="AJ12" s="714"/>
      <c r="AK12" s="714"/>
      <c r="AL12" s="714"/>
      <c r="AM12" s="714"/>
      <c r="AN12" s="714"/>
      <c r="AO12" s="714"/>
      <c r="AP12" s="714"/>
      <c r="AQ12" s="714"/>
      <c r="AR12" s="714"/>
      <c r="AS12" s="714"/>
      <c r="AT12" s="714"/>
      <c r="AU12" s="714"/>
      <c r="AV12" s="714"/>
      <c r="AW12" s="714"/>
      <c r="AX12" s="714"/>
      <c r="AY12" s="714"/>
      <c r="AZ12" s="714"/>
      <c r="BA12" s="714"/>
      <c r="BB12" s="714"/>
      <c r="BC12" s="714"/>
      <c r="BD12" s="714"/>
      <c r="BE12" s="714"/>
      <c r="BF12" s="714"/>
      <c r="BG12" s="714"/>
      <c r="BH12" s="714"/>
      <c r="BI12" s="714"/>
      <c r="BJ12" s="714"/>
      <c r="BK12" s="714"/>
      <c r="BL12" s="714"/>
      <c r="BM12" s="714"/>
      <c r="BN12" s="714"/>
      <c r="BO12" s="714"/>
      <c r="BP12" s="714"/>
      <c r="BQ12" s="714"/>
      <c r="BR12" s="714"/>
      <c r="BS12" s="714"/>
      <c r="BT12" s="714"/>
      <c r="BU12" s="714"/>
      <c r="BV12" s="361"/>
      <c r="BW12" s="361"/>
      <c r="BX12" s="361"/>
      <c r="BY12" s="361"/>
      <c r="BZ12" s="361"/>
      <c r="CA12" s="361"/>
      <c r="CB12" s="361"/>
      <c r="CC12" s="361"/>
      <c r="CD12" s="361"/>
      <c r="CE12" s="361"/>
    </row>
    <row r="13" spans="1:256" s="362" customFormat="1" ht="0.95" customHeight="1">
      <c r="A13" s="86"/>
      <c r="B13" s="828" t="s">
        <v>410</v>
      </c>
      <c r="C13" s="935"/>
      <c r="D13" s="936"/>
      <c r="E13" s="938"/>
      <c r="F13" s="939"/>
      <c r="G13" s="936">
        <v>1</v>
      </c>
      <c r="H13" s="933" t="s">
        <v>1038</v>
      </c>
      <c r="I13" s="347"/>
      <c r="J13" s="491" t="s">
        <v>483</v>
      </c>
      <c r="K13" s="758"/>
      <c r="L13" s="363"/>
      <c r="M13" s="830" t="str">
        <f>mergeValue(H13)</f>
        <v>город Димитровград</v>
      </c>
      <c r="N13" s="766"/>
      <c r="O13" s="766"/>
      <c r="P13" s="766"/>
      <c r="Q13" s="766"/>
      <c r="R13" s="830" t="str">
        <f>K13&amp;"("&amp;L13&amp;")"</f>
        <v>()</v>
      </c>
      <c r="S13" s="828"/>
      <c r="T13" s="828"/>
      <c r="U13" s="345"/>
      <c r="V13" s="828"/>
      <c r="W13" s="828"/>
      <c r="X13" s="828"/>
      <c r="Y13" s="361"/>
      <c r="Z13" s="361"/>
      <c r="AA13" s="714"/>
      <c r="AB13" s="714"/>
      <c r="AC13" s="714"/>
      <c r="AD13" s="714"/>
      <c r="AE13" s="714"/>
      <c r="AF13" s="714"/>
      <c r="AG13" s="714"/>
      <c r="AH13" s="714"/>
      <c r="AI13" s="714"/>
      <c r="AJ13" s="714"/>
      <c r="AK13" s="714"/>
      <c r="AL13" s="714"/>
      <c r="AM13" s="714"/>
      <c r="AN13" s="714"/>
      <c r="AO13" s="714"/>
      <c r="AP13" s="714"/>
      <c r="AQ13" s="714"/>
      <c r="AR13" s="714"/>
      <c r="AS13" s="714"/>
      <c r="AT13" s="714"/>
      <c r="AU13" s="714"/>
      <c r="AV13" s="714"/>
      <c r="AW13" s="714"/>
      <c r="AX13" s="714"/>
      <c r="AY13" s="714"/>
      <c r="AZ13" s="714"/>
      <c r="BA13" s="714"/>
      <c r="BB13" s="714"/>
      <c r="BC13" s="714"/>
      <c r="BD13" s="714"/>
      <c r="BE13" s="714"/>
      <c r="BF13" s="714"/>
      <c r="BG13" s="714"/>
      <c r="BH13" s="714"/>
      <c r="BI13" s="714"/>
      <c r="BJ13" s="714"/>
      <c r="BK13" s="714"/>
      <c r="BL13" s="714"/>
      <c r="BM13" s="714"/>
      <c r="BN13" s="714"/>
      <c r="BO13" s="714"/>
      <c r="BP13" s="714"/>
      <c r="BQ13" s="714"/>
      <c r="BR13" s="714"/>
      <c r="BS13" s="714"/>
      <c r="BT13" s="714"/>
      <c r="BU13" s="714"/>
      <c r="BV13" s="361"/>
      <c r="BW13" s="361"/>
      <c r="BX13" s="361"/>
      <c r="BY13" s="361"/>
      <c r="BZ13" s="361"/>
      <c r="CA13" s="361"/>
      <c r="CB13" s="361"/>
      <c r="CC13" s="361"/>
      <c r="CD13" s="361"/>
      <c r="CE13" s="361"/>
    </row>
    <row r="14" spans="1:256" s="362" customFormat="1" ht="15" customHeight="1">
      <c r="A14" s="86"/>
      <c r="B14" s="828" t="s">
        <v>410</v>
      </c>
      <c r="C14" s="935"/>
      <c r="D14" s="936"/>
      <c r="E14" s="938"/>
      <c r="F14" s="940"/>
      <c r="G14" s="936"/>
      <c r="H14" s="934"/>
      <c r="I14" s="903"/>
      <c r="J14" s="884">
        <v>1</v>
      </c>
      <c r="K14" s="898" t="s">
        <v>1038</v>
      </c>
      <c r="L14" s="344" t="s">
        <v>1039</v>
      </c>
      <c r="M14" s="830" t="str">
        <f>mergeValue(H14)</f>
        <v>город Димитровград</v>
      </c>
      <c r="N14" s="766"/>
      <c r="O14" s="766"/>
      <c r="P14" s="766"/>
      <c r="Q14" s="766"/>
      <c r="R14" s="830" t="str">
        <f>K14&amp;" ("&amp;L14&amp;")"</f>
        <v>город Димитровград (73705000)</v>
      </c>
      <c r="S14" s="828"/>
      <c r="T14" s="828"/>
      <c r="U14" s="345"/>
      <c r="V14" s="828"/>
      <c r="W14" s="828"/>
      <c r="X14" s="828"/>
      <c r="Y14" s="361"/>
      <c r="Z14" s="361"/>
      <c r="AA14" s="714"/>
      <c r="AB14" s="714"/>
      <c r="AC14" s="714"/>
      <c r="AD14" s="714"/>
      <c r="AE14" s="714"/>
      <c r="AF14" s="714"/>
      <c r="AG14" s="714"/>
      <c r="AH14" s="714"/>
      <c r="AI14" s="714"/>
      <c r="AJ14" s="714"/>
      <c r="AK14" s="714"/>
      <c r="AL14" s="714"/>
      <c r="AM14" s="714"/>
      <c r="AN14" s="714"/>
      <c r="AO14" s="714"/>
      <c r="AP14" s="714"/>
      <c r="AQ14" s="714"/>
      <c r="AR14" s="714"/>
      <c r="AS14" s="714"/>
      <c r="AT14" s="714"/>
      <c r="AU14" s="714"/>
      <c r="AV14" s="714"/>
      <c r="AW14" s="714"/>
      <c r="AX14" s="714"/>
      <c r="AY14" s="714"/>
      <c r="AZ14" s="714"/>
      <c r="BA14" s="714"/>
      <c r="BB14" s="714"/>
      <c r="BC14" s="714"/>
      <c r="BD14" s="714"/>
      <c r="BE14" s="714"/>
      <c r="BF14" s="714"/>
      <c r="BG14" s="714"/>
      <c r="BH14" s="714"/>
      <c r="BI14" s="714"/>
      <c r="BJ14" s="714"/>
      <c r="BK14" s="714"/>
      <c r="BL14" s="714"/>
      <c r="BM14" s="714"/>
      <c r="BN14" s="714"/>
      <c r="BO14" s="714"/>
      <c r="BP14" s="714"/>
      <c r="BQ14" s="714"/>
      <c r="BR14" s="714"/>
      <c r="BS14" s="714"/>
      <c r="BT14" s="714"/>
      <c r="BU14" s="714"/>
      <c r="BV14" s="361"/>
      <c r="BW14" s="361"/>
      <c r="BX14" s="361"/>
      <c r="BY14" s="361"/>
      <c r="BZ14" s="361"/>
      <c r="CA14" s="361"/>
      <c r="CB14" s="361"/>
      <c r="CC14" s="361"/>
      <c r="CD14" s="361"/>
      <c r="CE14" s="361"/>
    </row>
    <row r="15" spans="1:256" s="127" customFormat="1" ht="0.95" customHeight="1">
      <c r="A15" s="34"/>
      <c r="B15" s="34" t="s">
        <v>407</v>
      </c>
      <c r="C15" s="327"/>
      <c r="D15" s="347"/>
      <c r="E15" s="279"/>
      <c r="F15" s="349"/>
      <c r="G15" s="349"/>
      <c r="H15" s="349"/>
      <c r="I15" s="349"/>
      <c r="J15" s="349"/>
      <c r="K15" s="349"/>
      <c r="L15" s="350"/>
      <c r="M15" s="496"/>
      <c r="N15" s="290"/>
      <c r="O15" s="290"/>
      <c r="P15" s="290"/>
      <c r="Q15" s="456" t="s">
        <v>19</v>
      </c>
      <c r="R15" s="290"/>
      <c r="S15" s="453"/>
      <c r="T15" s="453"/>
      <c r="U15" s="453"/>
      <c r="V15" s="453"/>
    </row>
    <row r="16" spans="1:256" s="127" customFormat="1" ht="21" customHeight="1">
      <c r="A16" s="126"/>
      <c r="B16" s="34"/>
      <c r="C16" s="329"/>
      <c r="D16" s="351"/>
      <c r="E16" s="351"/>
      <c r="F16" s="351"/>
      <c r="G16" s="351"/>
      <c r="H16" s="351"/>
      <c r="I16" s="351"/>
      <c r="J16" s="351"/>
      <c r="K16" s="351"/>
      <c r="L16" s="351"/>
      <c r="M16" s="290"/>
      <c r="N16" s="290"/>
      <c r="O16" s="290"/>
      <c r="P16" s="290"/>
      <c r="Q16" s="456"/>
      <c r="R16" s="290"/>
      <c r="S16" s="453"/>
      <c r="T16" s="453"/>
      <c r="U16" s="453"/>
      <c r="V16" s="453"/>
    </row>
    <row r="17" spans="1:22" s="127" customFormat="1">
      <c r="A17" s="126"/>
      <c r="B17" s="34"/>
      <c r="C17" s="329"/>
      <c r="D17" s="34"/>
      <c r="E17" s="34"/>
      <c r="F17" s="34"/>
      <c r="G17" s="34"/>
      <c r="H17" s="34"/>
      <c r="I17" s="34"/>
      <c r="J17" s="34"/>
      <c r="K17" s="34"/>
      <c r="L17" s="34"/>
      <c r="M17" s="290"/>
      <c r="N17" s="290"/>
      <c r="O17" s="290"/>
      <c r="P17" s="290"/>
      <c r="Q17" s="456"/>
      <c r="R17" s="290"/>
      <c r="S17" s="453"/>
      <c r="T17" s="453"/>
      <c r="U17" s="453"/>
      <c r="V17" s="453"/>
    </row>
    <row r="18" spans="1:22" s="127" customFormat="1" ht="0.75" customHeight="1">
      <c r="A18" s="126"/>
      <c r="B18" s="34"/>
      <c r="C18" s="329"/>
      <c r="D18" s="34"/>
      <c r="E18" s="34"/>
      <c r="F18" s="34"/>
      <c r="G18" s="34"/>
      <c r="H18" s="34"/>
      <c r="I18" s="34"/>
      <c r="J18" s="34"/>
      <c r="K18" s="34"/>
      <c r="L18" s="34"/>
      <c r="M18" s="290"/>
      <c r="N18" s="290"/>
      <c r="O18" s="290"/>
      <c r="P18" s="290"/>
      <c r="Q18" s="456"/>
      <c r="R18" s="290"/>
      <c r="S18" s="453"/>
      <c r="T18" s="453"/>
      <c r="U18" s="453"/>
      <c r="V18" s="453"/>
    </row>
    <row r="19" spans="1:22" s="353" customFormat="1" ht="10.5">
      <c r="A19" s="352"/>
      <c r="C19" s="354"/>
      <c r="D19" s="355"/>
      <c r="E19" s="355"/>
      <c r="M19" s="290"/>
      <c r="N19" s="290"/>
      <c r="O19" s="290"/>
      <c r="P19" s="290"/>
      <c r="Q19" s="456"/>
      <c r="R19" s="290"/>
      <c r="S19" s="453"/>
      <c r="T19" s="453"/>
      <c r="U19" s="453"/>
      <c r="V19" s="453"/>
    </row>
    <row r="20" spans="1:22" s="353" customFormat="1" ht="10.5">
      <c r="A20" s="352"/>
      <c r="C20" s="354"/>
      <c r="D20" s="355"/>
      <c r="E20" s="355"/>
      <c r="M20" s="290"/>
      <c r="N20" s="290"/>
      <c r="O20" s="290"/>
      <c r="P20" s="290"/>
      <c r="Q20" s="456"/>
      <c r="R20" s="290"/>
      <c r="S20" s="453"/>
      <c r="T20" s="453"/>
      <c r="U20" s="453"/>
      <c r="V20" s="453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N37" sqref="N37"/>
    </sheetView>
  </sheetViews>
  <sheetFormatPr defaultRowHeight="11.25"/>
  <cols>
    <col min="1" max="2" width="3.7109375" style="286" hidden="1" customWidth="1"/>
    <col min="3" max="3" width="3.7109375" style="100" bestFit="1" customWidth="1"/>
    <col min="4" max="4" width="6.140625" style="100" customWidth="1"/>
    <col min="5" max="5" width="50.7109375" style="100" customWidth="1"/>
    <col min="6" max="6" width="33.85546875" style="100" customWidth="1"/>
    <col min="7" max="7" width="8.5703125" style="100" customWidth="1"/>
    <col min="8" max="8" width="3.7109375" style="100" customWidth="1"/>
    <col min="9" max="9" width="5.42578125" style="100" customWidth="1"/>
    <col min="10" max="10" width="47.85546875" style="100" customWidth="1"/>
    <col min="11" max="12" width="3.7109375" style="100" customWidth="1"/>
    <col min="13" max="13" width="5.7109375" style="100" customWidth="1"/>
    <col min="14" max="14" width="28.140625" style="100" customWidth="1"/>
    <col min="15" max="16" width="3.7109375" style="100" customWidth="1"/>
    <col min="17" max="17" width="5.7109375" style="100" customWidth="1"/>
    <col min="18" max="18" width="34.42578125" style="100" customWidth="1"/>
    <col min="19" max="19" width="30.7109375" style="100" customWidth="1"/>
    <col min="20" max="20" width="3.7109375" style="100" customWidth="1"/>
    <col min="21" max="16384" width="9.140625" style="100"/>
  </cols>
  <sheetData>
    <row r="1" spans="1:20" hidden="1">
      <c r="A1" s="295"/>
    </row>
    <row r="2" spans="1:20" hidden="1"/>
    <row r="3" spans="1:20" hidden="1"/>
    <row r="4" spans="1:20" ht="3" customHeight="1"/>
    <row r="5" spans="1:20" s="121" customFormat="1" ht="24.95" customHeight="1">
      <c r="A5" s="287"/>
      <c r="B5" s="287"/>
      <c r="D5" s="945" t="s">
        <v>559</v>
      </c>
      <c r="E5" s="946"/>
      <c r="F5" s="946"/>
      <c r="G5" s="946"/>
      <c r="H5" s="946"/>
      <c r="I5" s="946"/>
      <c r="J5" s="947"/>
      <c r="K5" s="551"/>
      <c r="L5" s="220"/>
      <c r="M5" s="220"/>
      <c r="N5" s="220"/>
      <c r="O5" s="220"/>
      <c r="P5" s="220"/>
      <c r="Q5" s="220"/>
      <c r="R5" s="220"/>
      <c r="S5" s="220"/>
    </row>
    <row r="6" spans="1:20" s="598" customFormat="1" ht="3" customHeight="1">
      <c r="A6" s="407"/>
      <c r="B6" s="407"/>
      <c r="D6" s="970"/>
      <c r="E6" s="971"/>
      <c r="F6" s="971"/>
      <c r="G6" s="971"/>
      <c r="H6" s="971"/>
      <c r="I6" s="971"/>
      <c r="J6" s="972"/>
    </row>
    <row r="7" spans="1:20" s="598" customFormat="1" ht="5.25" hidden="1">
      <c r="A7" s="407"/>
      <c r="B7" s="407"/>
      <c r="E7" s="973"/>
      <c r="F7" s="973"/>
      <c r="G7" s="969"/>
      <c r="H7" s="969"/>
      <c r="I7" s="969"/>
      <c r="J7" s="969"/>
    </row>
    <row r="8" spans="1:20" s="598" customFormat="1" ht="5.25" hidden="1">
      <c r="A8" s="407"/>
      <c r="B8" s="407"/>
      <c r="E8" s="973"/>
      <c r="F8" s="973"/>
      <c r="G8" s="969"/>
      <c r="H8" s="969"/>
      <c r="I8" s="969"/>
      <c r="J8" s="969"/>
    </row>
    <row r="9" spans="1:20" s="598" customFormat="1" ht="5.25" hidden="1">
      <c r="A9" s="407"/>
      <c r="B9" s="407"/>
      <c r="E9" s="973"/>
      <c r="F9" s="973"/>
      <c r="G9" s="969"/>
      <c r="H9" s="969"/>
      <c r="I9" s="969"/>
      <c r="J9" s="969"/>
    </row>
    <row r="10" spans="1:20" s="598" customFormat="1" ht="5.25" hidden="1">
      <c r="A10" s="407"/>
      <c r="B10" s="407"/>
      <c r="E10" s="973"/>
      <c r="F10" s="973"/>
      <c r="G10" s="969"/>
      <c r="H10" s="969"/>
      <c r="I10" s="969"/>
      <c r="J10" s="969"/>
    </row>
    <row r="11" spans="1:20" s="179" customFormat="1" ht="18.75">
      <c r="A11" s="407"/>
      <c r="B11" s="407"/>
      <c r="D11" s="162"/>
      <c r="E11" s="975" t="s">
        <v>577</v>
      </c>
      <c r="F11" s="975"/>
      <c r="G11" s="905" t="s">
        <v>75</v>
      </c>
      <c r="H11" s="594"/>
      <c r="I11" s="203"/>
      <c r="J11" s="162"/>
      <c r="K11" s="163"/>
      <c r="L11" s="162"/>
      <c r="M11" s="162"/>
      <c r="N11" s="163"/>
      <c r="O11" s="163"/>
      <c r="P11" s="162"/>
      <c r="Q11" s="162"/>
      <c r="R11" s="163"/>
    </row>
    <row r="12" spans="1:20" s="598" customFormat="1" ht="5.25" hidden="1">
      <c r="A12" s="407"/>
      <c r="B12" s="407"/>
      <c r="E12" s="974"/>
      <c r="F12" s="974"/>
      <c r="G12" s="597"/>
      <c r="H12" s="592"/>
      <c r="I12" s="592"/>
      <c r="J12" s="596"/>
      <c r="K12" s="591"/>
      <c r="L12" s="591"/>
      <c r="M12" s="591"/>
      <c r="N12" s="590"/>
      <c r="O12" s="591"/>
      <c r="P12" s="591"/>
      <c r="Q12" s="591"/>
      <c r="R12" s="590"/>
    </row>
    <row r="13" spans="1:20" s="598" customFormat="1" ht="5.25" hidden="1">
      <c r="A13" s="407"/>
      <c r="B13" s="407"/>
      <c r="E13" s="968"/>
      <c r="F13" s="968"/>
      <c r="G13" s="593"/>
      <c r="H13" s="592"/>
      <c r="I13" s="591"/>
      <c r="J13" s="591"/>
      <c r="K13" s="591"/>
      <c r="L13" s="591"/>
      <c r="M13" s="591"/>
      <c r="N13" s="590"/>
      <c r="O13" s="591"/>
      <c r="P13" s="591"/>
      <c r="Q13" s="591"/>
      <c r="R13" s="590"/>
    </row>
    <row r="14" spans="1:20" s="598" customFormat="1" ht="5.25" hidden="1">
      <c r="A14" s="407"/>
      <c r="B14" s="407"/>
    </row>
    <row r="15" spans="1:20" s="589" customFormat="1" ht="5.25" hidden="1">
      <c r="A15" s="639"/>
      <c r="B15" s="639"/>
    </row>
    <row r="16" spans="1:20" s="121" customFormat="1" ht="3" customHeight="1">
      <c r="A16" s="287"/>
      <c r="B16" s="287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164"/>
    </row>
    <row r="17" spans="1:20" ht="27" customHeight="1">
      <c r="D17" s="967" t="s">
        <v>83</v>
      </c>
      <c r="E17" s="967" t="s">
        <v>280</v>
      </c>
      <c r="F17" s="967" t="s">
        <v>72</v>
      </c>
      <c r="G17" s="967" t="s">
        <v>423</v>
      </c>
      <c r="H17" s="967" t="s">
        <v>83</v>
      </c>
      <c r="I17" s="967"/>
      <c r="J17" s="967" t="s">
        <v>21</v>
      </c>
      <c r="K17" s="976" t="s">
        <v>455</v>
      </c>
      <c r="L17" s="976"/>
      <c r="M17" s="976"/>
      <c r="N17" s="976"/>
      <c r="O17" s="976" t="s">
        <v>560</v>
      </c>
      <c r="P17" s="976"/>
      <c r="Q17" s="976"/>
      <c r="R17" s="976"/>
      <c r="S17" s="967" t="s">
        <v>229</v>
      </c>
    </row>
    <row r="18" spans="1:20" ht="30.75" customHeight="1">
      <c r="D18" s="967"/>
      <c r="E18" s="967"/>
      <c r="F18" s="967"/>
      <c r="G18" s="967"/>
      <c r="H18" s="967"/>
      <c r="I18" s="967"/>
      <c r="J18" s="967"/>
      <c r="K18" s="115" t="s">
        <v>283</v>
      </c>
      <c r="L18" s="967" t="s">
        <v>83</v>
      </c>
      <c r="M18" s="967"/>
      <c r="N18" s="115" t="s">
        <v>215</v>
      </c>
      <c r="O18" s="115" t="s">
        <v>283</v>
      </c>
      <c r="P18" s="967" t="s">
        <v>83</v>
      </c>
      <c r="Q18" s="967"/>
      <c r="R18" s="115" t="s">
        <v>215</v>
      </c>
      <c r="S18" s="967"/>
    </row>
    <row r="19" spans="1:20" s="502" customFormat="1" ht="12" customHeight="1">
      <c r="A19" s="501"/>
      <c r="B19" s="501"/>
      <c r="D19" s="40" t="s">
        <v>84</v>
      </c>
      <c r="E19" s="40" t="s">
        <v>50</v>
      </c>
      <c r="F19" s="40" t="s">
        <v>51</v>
      </c>
      <c r="G19" s="40" t="s">
        <v>52</v>
      </c>
      <c r="H19" s="977" t="s">
        <v>64</v>
      </c>
      <c r="I19" s="977"/>
      <c r="J19" s="40" t="s">
        <v>65</v>
      </c>
      <c r="K19" s="40" t="s">
        <v>170</v>
      </c>
      <c r="L19" s="977" t="s">
        <v>171</v>
      </c>
      <c r="M19" s="977"/>
      <c r="N19" s="40" t="s">
        <v>194</v>
      </c>
      <c r="O19" s="40" t="s">
        <v>195</v>
      </c>
      <c r="P19" s="977" t="s">
        <v>196</v>
      </c>
      <c r="Q19" s="977"/>
      <c r="R19" s="40" t="s">
        <v>197</v>
      </c>
      <c r="S19" s="40" t="s">
        <v>198</v>
      </c>
    </row>
    <row r="20" spans="1:20" ht="14.25" hidden="1">
      <c r="C20" s="401"/>
      <c r="D20" s="446">
        <v>0</v>
      </c>
      <c r="E20" s="497"/>
      <c r="F20" s="497"/>
      <c r="G20" s="122"/>
      <c r="H20" s="498"/>
      <c r="I20" s="498"/>
      <c r="J20" s="304"/>
      <c r="K20" s="122"/>
      <c r="L20" s="304"/>
      <c r="M20" s="304"/>
      <c r="N20" s="499"/>
      <c r="O20" s="122"/>
      <c r="P20" s="304"/>
      <c r="Q20" s="304"/>
      <c r="R20" s="500"/>
      <c r="S20" s="122"/>
      <c r="T20" s="219"/>
    </row>
    <row r="21" spans="1:20" s="883" customFormat="1" ht="17.100000000000001" customHeight="1">
      <c r="A21" s="281">
        <v>5</v>
      </c>
      <c r="C21" s="401"/>
      <c r="D21" s="955">
        <v>1</v>
      </c>
      <c r="E21" s="960" t="s">
        <v>565</v>
      </c>
      <c r="F21" s="963" t="s">
        <v>703</v>
      </c>
      <c r="G21" s="966" t="s">
        <v>76</v>
      </c>
      <c r="H21" s="955"/>
      <c r="I21" s="955">
        <v>1</v>
      </c>
      <c r="J21" s="957"/>
      <c r="K21" s="953" t="s">
        <v>76</v>
      </c>
      <c r="L21" s="959"/>
      <c r="M21" s="959" t="s">
        <v>84</v>
      </c>
      <c r="N21" s="951"/>
      <c r="O21" s="953" t="s">
        <v>76</v>
      </c>
      <c r="P21" s="895"/>
      <c r="Q21" s="895" t="s">
        <v>84</v>
      </c>
      <c r="R21" s="906"/>
      <c r="S21" s="890"/>
    </row>
    <row r="22" spans="1:20" s="883" customFormat="1" ht="17.100000000000001" customHeight="1">
      <c r="A22" s="281"/>
      <c r="C22" s="179"/>
      <c r="D22" s="956"/>
      <c r="E22" s="961"/>
      <c r="F22" s="964"/>
      <c r="G22" s="954"/>
      <c r="H22" s="956"/>
      <c r="I22" s="956"/>
      <c r="J22" s="958"/>
      <c r="K22" s="954"/>
      <c r="L22" s="956"/>
      <c r="M22" s="956"/>
      <c r="N22" s="952"/>
      <c r="O22" s="954"/>
      <c r="P22" s="305"/>
      <c r="Q22" s="119"/>
      <c r="R22" s="119"/>
      <c r="S22" s="120"/>
    </row>
    <row r="23" spans="1:20" s="883" customFormat="1" ht="17.100000000000001" customHeight="1">
      <c r="A23" s="281"/>
      <c r="C23" s="179"/>
      <c r="D23" s="956"/>
      <c r="E23" s="961"/>
      <c r="F23" s="964"/>
      <c r="G23" s="954"/>
      <c r="H23" s="956"/>
      <c r="I23" s="956"/>
      <c r="J23" s="958"/>
      <c r="K23" s="954"/>
      <c r="L23" s="118"/>
      <c r="M23" s="119"/>
      <c r="N23" s="119"/>
      <c r="O23" s="119"/>
      <c r="P23" s="119"/>
      <c r="Q23" s="119"/>
      <c r="R23" s="119"/>
      <c r="S23" s="120"/>
    </row>
    <row r="24" spans="1:20" s="883" customFormat="1" ht="15" customHeight="1">
      <c r="A24" s="281"/>
      <c r="C24" s="179"/>
      <c r="D24" s="956"/>
      <c r="E24" s="962"/>
      <c r="F24" s="965"/>
      <c r="G24" s="954"/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20"/>
    </row>
    <row r="25" spans="1:20" ht="17.100000000000001" customHeight="1">
      <c r="D25" s="118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20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:J23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769" hidden="1" customWidth="1"/>
    <col min="2" max="4" width="3.7109375" style="766" hidden="1" customWidth="1"/>
    <col min="5" max="5" width="3.7109375" style="751" customWidth="1"/>
    <col min="6" max="6" width="9.7109375" style="742" customWidth="1"/>
    <col min="7" max="7" width="37.7109375" style="742" customWidth="1"/>
    <col min="8" max="8" width="66.85546875" style="742" customWidth="1"/>
    <col min="9" max="9" width="115.7109375" style="742" customWidth="1"/>
    <col min="10" max="11" width="10.5703125" style="766"/>
    <col min="12" max="12" width="11.140625" style="766" customWidth="1"/>
    <col min="13" max="20" width="10.5703125" style="766"/>
    <col min="21" max="16384" width="10.5703125" style="742"/>
  </cols>
  <sheetData>
    <row r="1" spans="1:20" ht="3" customHeight="1">
      <c r="A1" s="769" t="s">
        <v>196</v>
      </c>
    </row>
    <row r="2" spans="1:20" ht="22.5">
      <c r="F2" s="979" t="s">
        <v>461</v>
      </c>
      <c r="G2" s="980"/>
      <c r="H2" s="981"/>
      <c r="I2" s="803"/>
    </row>
    <row r="3" spans="1:20" ht="3" customHeight="1"/>
    <row r="4" spans="1:20" s="763" customFormat="1" ht="11.25">
      <c r="A4" s="768"/>
      <c r="B4" s="768"/>
      <c r="C4" s="768"/>
      <c r="D4" s="768"/>
      <c r="F4" s="936" t="s">
        <v>431</v>
      </c>
      <c r="G4" s="936"/>
      <c r="H4" s="936"/>
      <c r="I4" s="982" t="s">
        <v>432</v>
      </c>
      <c r="J4" s="768"/>
      <c r="K4" s="768"/>
      <c r="L4" s="768"/>
      <c r="M4" s="768"/>
      <c r="N4" s="768"/>
      <c r="O4" s="768"/>
      <c r="P4" s="768"/>
      <c r="Q4" s="768"/>
      <c r="R4" s="768"/>
      <c r="S4" s="768"/>
      <c r="T4" s="768"/>
    </row>
    <row r="5" spans="1:20" s="763" customFormat="1" ht="11.25" customHeight="1">
      <c r="A5" s="768"/>
      <c r="B5" s="768"/>
      <c r="C5" s="768"/>
      <c r="D5" s="768"/>
      <c r="F5" s="781" t="s">
        <v>83</v>
      </c>
      <c r="G5" s="793" t="s">
        <v>434</v>
      </c>
      <c r="H5" s="780" t="s">
        <v>425</v>
      </c>
      <c r="I5" s="982"/>
      <c r="J5" s="768"/>
      <c r="K5" s="768"/>
      <c r="L5" s="768"/>
      <c r="M5" s="768"/>
      <c r="N5" s="768"/>
      <c r="O5" s="768"/>
      <c r="P5" s="768"/>
      <c r="Q5" s="768"/>
      <c r="R5" s="768"/>
      <c r="S5" s="768"/>
      <c r="T5" s="768"/>
    </row>
    <row r="6" spans="1:20" s="763" customFormat="1" ht="12" customHeight="1">
      <c r="A6" s="768"/>
      <c r="B6" s="768"/>
      <c r="C6" s="768"/>
      <c r="D6" s="768"/>
      <c r="F6" s="782" t="s">
        <v>84</v>
      </c>
      <c r="G6" s="784">
        <v>2</v>
      </c>
      <c r="H6" s="785">
        <v>3</v>
      </c>
      <c r="I6" s="783">
        <v>4</v>
      </c>
      <c r="J6" s="768">
        <v>4</v>
      </c>
      <c r="K6" s="768"/>
      <c r="L6" s="768"/>
      <c r="M6" s="768"/>
      <c r="N6" s="768"/>
      <c r="O6" s="768"/>
      <c r="P6" s="768"/>
      <c r="Q6" s="768"/>
      <c r="R6" s="768"/>
      <c r="S6" s="768"/>
      <c r="T6" s="768"/>
    </row>
    <row r="7" spans="1:20" s="763" customFormat="1" ht="18.75">
      <c r="A7" s="768"/>
      <c r="B7" s="768"/>
      <c r="C7" s="768"/>
      <c r="D7" s="768"/>
      <c r="F7" s="791">
        <v>1</v>
      </c>
      <c r="G7" s="799" t="s">
        <v>462</v>
      </c>
      <c r="H7" s="779" t="str">
        <f>IF(dateCh="","",dateCh)</f>
        <v>05.05.2022</v>
      </c>
      <c r="I7" s="764" t="s">
        <v>463</v>
      </c>
      <c r="J7" s="790"/>
      <c r="K7" s="768"/>
      <c r="L7" s="768"/>
      <c r="M7" s="768"/>
      <c r="N7" s="768"/>
      <c r="O7" s="768"/>
      <c r="P7" s="768"/>
      <c r="Q7" s="768"/>
      <c r="R7" s="768"/>
      <c r="S7" s="768"/>
      <c r="T7" s="768"/>
    </row>
    <row r="8" spans="1:20" s="763" customFormat="1" ht="45">
      <c r="A8" s="983">
        <v>1</v>
      </c>
      <c r="B8" s="768"/>
      <c r="C8" s="768"/>
      <c r="D8" s="768"/>
      <c r="F8" s="791" t="str">
        <f>"2." &amp;mergeValue(A8)</f>
        <v>2.1</v>
      </c>
      <c r="G8" s="799" t="s">
        <v>464</v>
      </c>
      <c r="H8" s="779" t="str">
        <f>IF('Перечень тарифов'!R21="","наименование отсутствует","" &amp; 'Перечень тарифов'!R21 &amp; "")</f>
        <v>наименование отсутствует</v>
      </c>
      <c r="I8" s="764" t="s">
        <v>552</v>
      </c>
      <c r="J8" s="790"/>
      <c r="K8" s="768"/>
      <c r="L8" s="768"/>
      <c r="M8" s="768"/>
      <c r="N8" s="768"/>
      <c r="O8" s="768"/>
      <c r="P8" s="768"/>
      <c r="Q8" s="768"/>
      <c r="R8" s="768"/>
      <c r="S8" s="768"/>
      <c r="T8" s="768"/>
    </row>
    <row r="9" spans="1:20" s="763" customFormat="1" ht="22.5">
      <c r="A9" s="983"/>
      <c r="B9" s="768"/>
      <c r="C9" s="768"/>
      <c r="D9" s="768"/>
      <c r="F9" s="791" t="str">
        <f>"3." &amp;mergeValue(A9)</f>
        <v>3.1</v>
      </c>
      <c r="G9" s="799" t="s">
        <v>465</v>
      </c>
      <c r="H9" s="779" t="str">
        <f>IF('Перечень тарифов'!F21="","наименование отсутствует","" &amp; 'Перечень тарифов'!F21 &amp; "")</f>
        <v>Горячее водоснабжение</v>
      </c>
      <c r="I9" s="764" t="s">
        <v>550</v>
      </c>
      <c r="J9" s="790"/>
      <c r="K9" s="768"/>
      <c r="L9" s="768"/>
      <c r="M9" s="768"/>
      <c r="N9" s="768"/>
      <c r="O9" s="768"/>
      <c r="P9" s="768"/>
      <c r="Q9" s="768"/>
      <c r="R9" s="768"/>
      <c r="S9" s="768"/>
      <c r="T9" s="768"/>
    </row>
    <row r="10" spans="1:20" s="763" customFormat="1" ht="22.5">
      <c r="A10" s="983"/>
      <c r="B10" s="768"/>
      <c r="C10" s="768"/>
      <c r="D10" s="768"/>
      <c r="F10" s="791" t="str">
        <f>"4."&amp;mergeValue(A10)</f>
        <v>4.1</v>
      </c>
      <c r="G10" s="799" t="s">
        <v>466</v>
      </c>
      <c r="H10" s="780" t="s">
        <v>435</v>
      </c>
      <c r="I10" s="764"/>
      <c r="J10" s="790"/>
      <c r="K10" s="768"/>
      <c r="L10" s="768"/>
      <c r="M10" s="768"/>
      <c r="N10" s="768"/>
      <c r="O10" s="768"/>
      <c r="P10" s="768"/>
      <c r="Q10" s="768"/>
      <c r="R10" s="768"/>
      <c r="S10" s="768"/>
      <c r="T10" s="768"/>
    </row>
    <row r="11" spans="1:20" s="763" customFormat="1" ht="18.75">
      <c r="A11" s="983"/>
      <c r="B11" s="983">
        <v>1</v>
      </c>
      <c r="C11" s="795"/>
      <c r="D11" s="795"/>
      <c r="F11" s="791" t="str">
        <f>"4."&amp;mergeValue(A11) &amp;"."&amp;mergeValue(B11)</f>
        <v>4.1.1</v>
      </c>
      <c r="G11" s="786" t="s">
        <v>554</v>
      </c>
      <c r="H11" s="779" t="str">
        <f>IF(region_name="","",region_name)</f>
        <v>Ульяновская область</v>
      </c>
      <c r="I11" s="764" t="s">
        <v>469</v>
      </c>
      <c r="J11" s="790"/>
      <c r="K11" s="768"/>
      <c r="L11" s="768"/>
      <c r="M11" s="768"/>
      <c r="N11" s="768"/>
      <c r="O11" s="768"/>
      <c r="P11" s="768"/>
      <c r="Q11" s="768"/>
      <c r="R11" s="768"/>
      <c r="S11" s="768"/>
      <c r="T11" s="768"/>
    </row>
    <row r="12" spans="1:20" s="763" customFormat="1" ht="22.5">
      <c r="A12" s="983"/>
      <c r="B12" s="983"/>
      <c r="C12" s="983">
        <v>1</v>
      </c>
      <c r="D12" s="795"/>
      <c r="F12" s="791" t="str">
        <f>"4."&amp;mergeValue(A12) &amp;"."&amp;mergeValue(B12)&amp;"."&amp;mergeValue(C12)</f>
        <v>4.1.1.1</v>
      </c>
      <c r="G12" s="794" t="s">
        <v>467</v>
      </c>
      <c r="H12" s="779" t="str">
        <f>IF(Территории!H13="","","" &amp; Территории!H13 &amp; "")</f>
        <v>город Димитровград</v>
      </c>
      <c r="I12" s="764" t="s">
        <v>470</v>
      </c>
      <c r="J12" s="790"/>
      <c r="K12" s="768"/>
      <c r="L12" s="768"/>
      <c r="M12" s="768"/>
      <c r="N12" s="768"/>
      <c r="O12" s="768"/>
      <c r="P12" s="768"/>
      <c r="Q12" s="768"/>
      <c r="R12" s="768"/>
      <c r="S12" s="768"/>
      <c r="T12" s="768"/>
    </row>
    <row r="13" spans="1:20" s="763" customFormat="1" ht="56.25">
      <c r="A13" s="983"/>
      <c r="B13" s="983"/>
      <c r="C13" s="983"/>
      <c r="D13" s="795">
        <v>1</v>
      </c>
      <c r="F13" s="791" t="str">
        <f>"4."&amp;mergeValue(A13) &amp;"."&amp;mergeValue(B13)&amp;"."&amp;mergeValue(C13)&amp;"."&amp;mergeValue(D13)</f>
        <v>4.1.1.1.1</v>
      </c>
      <c r="G13" s="802" t="s">
        <v>468</v>
      </c>
      <c r="H13" s="779" t="str">
        <f>IF(Территории!R14="","","" &amp; Территории!R14 &amp; "")</f>
        <v>город Димитровград (73705000)</v>
      </c>
      <c r="I13" s="887" t="s">
        <v>553</v>
      </c>
      <c r="J13" s="790"/>
      <c r="K13" s="768"/>
      <c r="L13" s="768"/>
      <c r="M13" s="768"/>
      <c r="N13" s="768"/>
      <c r="O13" s="768"/>
      <c r="P13" s="768"/>
      <c r="Q13" s="768"/>
      <c r="R13" s="768"/>
      <c r="S13" s="768"/>
      <c r="T13" s="768"/>
    </row>
    <row r="14" spans="1:20" s="788" customFormat="1" ht="3" customHeight="1">
      <c r="A14" s="789"/>
      <c r="B14" s="789"/>
      <c r="C14" s="789"/>
      <c r="D14" s="789"/>
      <c r="F14" s="787"/>
      <c r="G14" s="800"/>
      <c r="H14" s="801"/>
      <c r="I14" s="770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</row>
    <row r="15" spans="1:20" s="788" customFormat="1" ht="15" customHeight="1">
      <c r="A15" s="789"/>
      <c r="B15" s="789"/>
      <c r="C15" s="789"/>
      <c r="D15" s="789"/>
      <c r="F15" s="787"/>
      <c r="G15" s="978" t="s">
        <v>555</v>
      </c>
      <c r="H15" s="978"/>
      <c r="I15" s="770"/>
      <c r="J15" s="789"/>
      <c r="K15" s="789"/>
      <c r="L15" s="789"/>
      <c r="M15" s="789"/>
      <c r="N15" s="789"/>
      <c r="O15" s="789"/>
      <c r="P15" s="789"/>
      <c r="Q15" s="789"/>
      <c r="R15" s="789"/>
      <c r="S15" s="789"/>
      <c r="T15" s="78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F24" sqref="F24"/>
    </sheetView>
  </sheetViews>
  <sheetFormatPr defaultColWidth="10.5703125" defaultRowHeight="14.25"/>
  <cols>
    <col min="1" max="1" width="9.140625" style="752" hidden="1" customWidth="1"/>
    <col min="2" max="2" width="9.140625" style="761" hidden="1" customWidth="1"/>
    <col min="3" max="3" width="3.7109375" style="751" customWidth="1"/>
    <col min="4" max="4" width="6.28515625" style="742" bestFit="1" customWidth="1"/>
    <col min="5" max="5" width="64.140625" style="742" customWidth="1"/>
    <col min="6" max="7" width="35.7109375" style="742" customWidth="1"/>
    <col min="8" max="8" width="115.7109375" style="742" customWidth="1"/>
    <col min="9" max="9" width="10.5703125" style="742"/>
    <col min="10" max="11" width="10.5703125" style="767"/>
    <col min="12" max="16384" width="10.5703125" style="742"/>
  </cols>
  <sheetData>
    <row r="1" spans="1:17" hidden="1">
      <c r="N1" s="797"/>
      <c r="O1" s="797"/>
      <c r="Q1" s="797"/>
    </row>
    <row r="2" spans="1:17" hidden="1"/>
    <row r="3" spans="1:17" hidden="1"/>
    <row r="4" spans="1:17" ht="3" customHeight="1">
      <c r="C4" s="750"/>
      <c r="D4" s="743"/>
      <c r="E4" s="743"/>
      <c r="F4" s="743"/>
      <c r="G4" s="744"/>
      <c r="H4" s="744"/>
    </row>
    <row r="5" spans="1:17" ht="26.1" customHeight="1">
      <c r="C5" s="750"/>
      <c r="D5" s="984" t="s">
        <v>610</v>
      </c>
      <c r="E5" s="984"/>
      <c r="F5" s="984"/>
      <c r="G5" s="984"/>
      <c r="H5" s="804"/>
    </row>
    <row r="6" spans="1:17" ht="3" customHeight="1">
      <c r="C6" s="750"/>
      <c r="D6" s="743"/>
      <c r="E6" s="749"/>
      <c r="F6" s="749"/>
      <c r="G6" s="748"/>
      <c r="H6" s="772"/>
    </row>
    <row r="7" spans="1:17">
      <c r="C7" s="750"/>
      <c r="D7" s="985" t="s">
        <v>431</v>
      </c>
      <c r="E7" s="985"/>
      <c r="F7" s="985"/>
      <c r="G7" s="985"/>
      <c r="H7" s="986" t="s">
        <v>432</v>
      </c>
    </row>
    <row r="8" spans="1:17">
      <c r="C8" s="750"/>
      <c r="D8" s="754" t="s">
        <v>83</v>
      </c>
      <c r="E8" s="755" t="s">
        <v>434</v>
      </c>
      <c r="F8" s="755" t="s">
        <v>425</v>
      </c>
      <c r="G8" s="755" t="s">
        <v>433</v>
      </c>
      <c r="H8" s="986"/>
    </row>
    <row r="9" spans="1:17" ht="12" customHeight="1">
      <c r="C9" s="750"/>
      <c r="D9" s="745" t="s">
        <v>84</v>
      </c>
      <c r="E9" s="745" t="s">
        <v>50</v>
      </c>
      <c r="F9" s="745" t="s">
        <v>51</v>
      </c>
      <c r="G9" s="745" t="s">
        <v>52</v>
      </c>
      <c r="H9" s="745" t="s">
        <v>64</v>
      </c>
    </row>
    <row r="10" spans="1:17" ht="21" customHeight="1">
      <c r="A10" s="771"/>
      <c r="C10" s="750"/>
      <c r="D10" s="762" t="s">
        <v>84</v>
      </c>
      <c r="E10" s="805" t="s">
        <v>587</v>
      </c>
      <c r="F10" s="854" t="s">
        <v>1214</v>
      </c>
      <c r="G10" s="907" t="s">
        <v>1215</v>
      </c>
      <c r="H10" s="987" t="s">
        <v>588</v>
      </c>
    </row>
    <row r="11" spans="1:17" ht="21" customHeight="1">
      <c r="A11" s="771"/>
      <c r="C11" s="750"/>
      <c r="D11" s="762" t="s">
        <v>50</v>
      </c>
      <c r="E11" s="805" t="s">
        <v>589</v>
      </c>
      <c r="F11" s="854" t="s">
        <v>1214</v>
      </c>
      <c r="G11" s="907" t="s">
        <v>1215</v>
      </c>
      <c r="H11" s="988"/>
    </row>
    <row r="12" spans="1:17" ht="21" customHeight="1">
      <c r="A12" s="753"/>
      <c r="C12" s="746"/>
      <c r="D12" s="762" t="s">
        <v>51</v>
      </c>
      <c r="E12" s="805" t="s">
        <v>590</v>
      </c>
      <c r="F12" s="854" t="s">
        <v>1214</v>
      </c>
      <c r="G12" s="907" t="s">
        <v>1215</v>
      </c>
      <c r="H12" s="988"/>
      <c r="I12" s="767"/>
      <c r="K12" s="742"/>
    </row>
    <row r="13" spans="1:17" ht="21" customHeight="1">
      <c r="A13" s="753"/>
      <c r="C13" s="746"/>
      <c r="D13" s="762" t="s">
        <v>52</v>
      </c>
      <c r="E13" s="805" t="s">
        <v>591</v>
      </c>
      <c r="F13" s="854" t="s">
        <v>1214</v>
      </c>
      <c r="G13" s="907" t="s">
        <v>1215</v>
      </c>
      <c r="H13" s="988"/>
      <c r="I13" s="767"/>
      <c r="K13" s="742"/>
    </row>
    <row r="14" spans="1:17" ht="15" customHeight="1">
      <c r="A14" s="771"/>
      <c r="C14" s="750"/>
      <c r="D14" s="756"/>
      <c r="E14" s="807" t="s">
        <v>311</v>
      </c>
      <c r="F14" s="778"/>
      <c r="G14" s="776"/>
      <c r="H14" s="989"/>
    </row>
    <row r="15" spans="1:17">
      <c r="D15" s="809"/>
      <c r="E15" s="809"/>
      <c r="F15" s="809"/>
      <c r="G15" s="809"/>
      <c r="H15" s="809"/>
    </row>
  </sheetData>
  <sheetProtection password="FA9C" sheet="1" objects="1" scenarios="1" formatColumns="0" formatRows="0"/>
  <dataConsolidate leftLabels="1"/>
  <mergeCells count="4">
    <mergeCell ref="D5:G5"/>
    <mergeCell ref="D7:G7"/>
    <mergeCell ref="H7:H8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10 E13 F10:F13">
      <formula1>900</formula1>
    </dataValidation>
  </dataValidations>
  <hyperlinks>
    <hyperlink ref="G10" location="'Форма 1.10'!$G$10" tooltip="Кликните по гиперссылке, чтобы перейти по ссылке на обосновывающие документы или отредактировать её" display="https://portal.eias.ru/Portal/DownloadPage.aspx?type=12&amp;guid=8f3017bb-e190-4335-9421-40eacf086c6f"/>
    <hyperlink ref="G11" location="'Форма 1.10'!$G$11" tooltip="Кликните по гиперссылке, чтобы перейти по ссылке на обосновывающие документы или отредактировать её" display="https://portal.eias.ru/Portal/DownloadPage.aspx?type=12&amp;guid=8f3017bb-e190-4335-9421-40eacf086c6f"/>
    <hyperlink ref="G12" location="'Форма 1.10'!$G$12" tooltip="Кликните по гиперссылке, чтобы перейти по ссылке на обосновывающие документы или отредактировать её" display="https://portal.eias.ru/Portal/DownloadPage.aspx?type=12&amp;guid=8f3017bb-e190-4335-9421-40eacf086c6f"/>
    <hyperlink ref="G13" location="'Форма 1.10'!$G$13" tooltip="Кликните по гиперссылке, чтобы перейти по ссылке на обосновывающие документы или отредактировать её" display="https://portal.eias.ru/Portal/DownloadPage.aspx?type=12&amp;guid=8f3017bb-e190-4335-9421-40eacf086c6f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564</vt:i4>
      </vt:variant>
    </vt:vector>
  </HeadingPairs>
  <TitlesOfParts>
    <vt:vector size="576" baseType="lpstr">
      <vt:lpstr>Инструкция</vt:lpstr>
      <vt:lpstr>Титульный</vt:lpstr>
      <vt:lpstr>Территории</vt:lpstr>
      <vt:lpstr>Перечень тарифов</vt:lpstr>
      <vt:lpstr>Форма 1.0.1 | Форма 1.10</vt:lpstr>
      <vt:lpstr>Форма 1.10</vt:lpstr>
      <vt:lpstr>Форма 1.0.1 | Форма 1.11.1</vt:lpstr>
      <vt:lpstr>Форма 1.11.1</vt:lpstr>
      <vt:lpstr>Форма 1.0.1 | Т-гор.вода</vt:lpstr>
      <vt:lpstr>Форма 1.11.2 | Т-гор.вода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checkCells_List05_10</vt:lpstr>
      <vt:lpstr>checkCells_List05_11</vt:lpstr>
      <vt:lpstr>checkCells_List05_2</vt:lpstr>
      <vt:lpstr>checkCells_List05_5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Component_comp_p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List06_5_0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OneRates_5_p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pIns_List13_1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TwoRates_5_p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User</cp:lastModifiedBy>
  <cp:lastPrinted>2013-08-29T08:11:20Z</cp:lastPrinted>
  <dcterms:created xsi:type="dcterms:W3CDTF">2004-05-21T07:18:45Z</dcterms:created>
  <dcterms:modified xsi:type="dcterms:W3CDTF">2024-10-17T05:56:07Z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