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9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1.9" sheetId="625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Т-гор.вода'!$M$25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Т-гор.вода'!$M$28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Т-гор.вода'!$M$18:$AD$28</definedName>
    <definedName name="checkCell_List06_5_double_date">'Форма 1.2 | Т-гор.вода'!$AE$18:$AE$28</definedName>
    <definedName name="checkCell_List06_5_OneR">'Форма 1.2 | Т-гор.вода'!$P$15:$R$28</definedName>
    <definedName name="checkCell_List06_5_OneR_1c">'Форма 1.2 | Т-гор.вода'!$P$15:$P$28</definedName>
    <definedName name="checkCell_List06_5_OneR_2c">'Форма 1.2 | Т-гор.вода'!$Q$15:$R$28</definedName>
    <definedName name="checkCell_List06_5_TwoR">'Форма 1.2 | Т-гор.вода'!$S$15:$W$28</definedName>
    <definedName name="checkCell_List06_5_TwoR_1c">'Форма 1.2 | Т-гор.вода'!$S$15:$T$28</definedName>
    <definedName name="checkCell_List06_5_TwoR_2c">'Форма 1.2 | Т-гор.вода'!$U$15:$W$28</definedName>
    <definedName name="checkCell_List06_5_unique_t">'Форма 1.2 | Т-гор.вода'!$M$18:$M$28</definedName>
    <definedName name="checkCell_List06_5_unique_t1">'Форма 1.2 | Т-гор.вода'!$AF$18:$AF$28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1.8'!$D$10:$G$16</definedName>
    <definedName name="checkCells_List05_10">'Форма 1.0.1 | Т-подкл'!$F$7:$I$17</definedName>
    <definedName name="checkCells_List05_11">'Форма 1.0.1 | Форма 1.8'!$F$7:$I$13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nnection_flag">Титульный!$F$36</definedName>
    <definedName name="CURRENT_DATE">TEHSHEET!$H$29</definedName>
    <definedName name="data_List11">'Форма 1.8'!$F$12:$G$16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>'Форма 1.0.1 | Форма 1.8'!$H$9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et_union_hor!$O$92:$AC$96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et_union_hor!$AC$92:$AC$106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REESTR_MO!$A$2:$D$168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1_changeColor">'Форма 1.2 | Т-гор.вода'!$O$23:$AB$25</definedName>
    <definedName name="List06_5_DP">'Форма 1.2 | Т-гор.вода'!$11:$11</definedName>
    <definedName name="List06_5_MC">'[1]Т-гор'!$O$18:$O$32</definedName>
    <definedName name="List06_5_MC2">'Форма 1.2 | Т-гор.вода'!$AC$18:$AC$28</definedName>
    <definedName name="List06_5_note">'Форма 1.2 | Т-гор.вода'!$AD$18:$AD$28</definedName>
    <definedName name="List06_5_Period">'Форма 1.2 | Т-гор.вода'!$O$18:$AB$28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1.8'!$F$12:$F$16</definedName>
    <definedName name="List11_note">'Форма 1.8'!$G$10:$G$16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1.8'!$E$12:$E$13</definedName>
    <definedName name="pCng_List11_2">'Форма 1.8'!$E$15:$E$16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Т-гор.вода'!$H$18:$K$28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1.8'!$C$12:$C$13</definedName>
    <definedName name="pDel_List11_2">'Форма 1.8'!$C$15:$C$16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Т-гор.вода'!$AC$18:$AC$28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1.8'!$E$13</definedName>
    <definedName name="pIns_List11_2">'Форма 1.8'!$E$16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REESTR_ORG!$A$2:$J$47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4525"/>
</workbook>
</file>

<file path=xl/calcChain.xml><?xml version="1.0" encoding="utf-8"?>
<calcChain xmlns="http://schemas.openxmlformats.org/spreadsheetml/2006/main">
  <c r="A65" i="612" l="1"/>
  <c r="A66" i="612"/>
  <c r="A67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M7" i="560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L20" i="560"/>
  <c r="L21" i="560"/>
  <c r="L22" i="560"/>
  <c r="AG23" i="560"/>
  <c r="AF22" i="560"/>
  <c r="L23" i="560"/>
  <c r="R24" i="560"/>
  <c r="AE23" i="560"/>
  <c r="H12" i="625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F9" i="625"/>
  <c r="F12" i="625"/>
  <c r="F13" i="625"/>
  <c r="F11" i="625"/>
  <c r="F10" i="625"/>
  <c r="F8" i="625"/>
  <c r="M14" i="601"/>
  <c r="M13" i="601"/>
  <c r="M12" i="601"/>
  <c r="H13" i="616" l="1"/>
  <c r="H13" i="622"/>
  <c r="M9" i="566"/>
  <c r="M8" i="566"/>
  <c r="M9" i="598"/>
  <c r="M8" i="598"/>
  <c r="M8" i="567"/>
  <c r="M9" i="567"/>
  <c r="B3" i="525"/>
  <c r="B2" i="525"/>
  <c r="M7" i="566" l="1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8" i="471" l="1"/>
  <c r="AG97" i="471"/>
  <c r="E3" i="437"/>
  <c r="L95" i="471"/>
  <c r="L96" i="471"/>
  <c r="L92" i="471"/>
  <c r="L106" i="471"/>
  <c r="L93" i="471"/>
  <c r="L97" i="471"/>
  <c r="L94" i="471"/>
  <c r="AF96" i="471"/>
  <c r="AE97" i="471"/>
  <c r="Q51" i="471" l="1"/>
  <c r="Z50" i="471"/>
  <c r="L47" i="471"/>
  <c r="L45" i="471"/>
  <c r="L46" i="471"/>
  <c r="L49" i="471"/>
  <c r="Y49" i="471"/>
  <c r="L48" i="471"/>
  <c r="L50" i="471"/>
  <c r="X50" i="471"/>
  <c r="M12" i="550" l="1"/>
  <c r="M241" i="471"/>
  <c r="R256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7" i="618"/>
  <c r="H11" i="617"/>
  <c r="H7" i="617"/>
  <c r="H11" i="616"/>
  <c r="H7" i="616"/>
  <c r="H11" i="614"/>
  <c r="H7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L163" i="471"/>
  <c r="F11" i="616"/>
  <c r="F12" i="617"/>
  <c r="F9" i="618"/>
  <c r="AM22" i="566"/>
  <c r="L77" i="471"/>
  <c r="Y116" i="471"/>
  <c r="X82" i="471"/>
  <c r="AN22" i="598"/>
  <c r="F290" i="471"/>
  <c r="L22" i="598"/>
  <c r="L18" i="567"/>
  <c r="F13" i="618"/>
  <c r="F13" i="622"/>
  <c r="F13" i="614"/>
  <c r="F291" i="471"/>
  <c r="F10" i="616"/>
  <c r="L181" i="471"/>
  <c r="L19" i="567"/>
  <c r="X117" i="471"/>
  <c r="F10" i="614"/>
  <c r="X34" i="471"/>
  <c r="X23" i="567"/>
  <c r="F8" i="618"/>
  <c r="F286" i="471"/>
  <c r="L66" i="471"/>
  <c r="E2" i="437"/>
  <c r="F11" i="617"/>
  <c r="L180" i="471"/>
  <c r="X134" i="471"/>
  <c r="L61" i="471"/>
  <c r="L30" i="471"/>
  <c r="L80" i="471"/>
  <c r="L65" i="471"/>
  <c r="L166" i="471"/>
  <c r="L22" i="566"/>
  <c r="F12" i="618"/>
  <c r="Y65" i="471"/>
  <c r="Y150" i="471"/>
  <c r="F13" i="617"/>
  <c r="M246" i="471"/>
  <c r="AM181" i="471"/>
  <c r="L34" i="471"/>
  <c r="F11" i="614"/>
  <c r="L20" i="598"/>
  <c r="L31" i="471"/>
  <c r="F8" i="616"/>
  <c r="L82" i="471"/>
  <c r="L33" i="471"/>
  <c r="F288" i="471"/>
  <c r="L19" i="566"/>
  <c r="F12" i="616"/>
  <c r="F10" i="617"/>
  <c r="L79" i="471"/>
  <c r="AN166" i="471"/>
  <c r="L22" i="567"/>
  <c r="Y33" i="471"/>
  <c r="Y133" i="471"/>
  <c r="L20" i="567"/>
  <c r="F9" i="622"/>
  <c r="L20" i="566"/>
  <c r="F289" i="471"/>
  <c r="L19" i="598"/>
  <c r="X151" i="471"/>
  <c r="L62" i="471"/>
  <c r="L178" i="471"/>
  <c r="L29" i="471"/>
  <c r="L64" i="471"/>
  <c r="L21" i="566"/>
  <c r="M256" i="471"/>
  <c r="L179" i="471"/>
  <c r="F10" i="618"/>
  <c r="F9" i="617"/>
  <c r="L164" i="471"/>
  <c r="F287" i="471"/>
  <c r="L32" i="471"/>
  <c r="Y22" i="567"/>
  <c r="L23" i="567"/>
  <c r="L63" i="471"/>
  <c r="F11" i="622"/>
  <c r="F9" i="614"/>
  <c r="F12" i="622"/>
  <c r="F8" i="614"/>
  <c r="Y81" i="471"/>
  <c r="F9" i="616"/>
  <c r="F10" i="622"/>
  <c r="L21" i="598"/>
  <c r="L81" i="471"/>
  <c r="F13" i="616"/>
  <c r="F8" i="622"/>
  <c r="X66" i="471"/>
  <c r="L78" i="471"/>
  <c r="F8" i="617"/>
  <c r="F12" i="614"/>
  <c r="L165" i="471"/>
  <c r="M251" i="471"/>
  <c r="F11" i="618"/>
  <c r="L21" i="567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<sst xmlns="http://schemas.openxmlformats.org/spreadsheetml/2006/main" count="2333" uniqueCount="1253">
  <si>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</si>
  <si>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</si>
  <si>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</si>
  <si>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</si>
  <si>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</si>
  <si>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</si>
  <si>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</si>
  <si>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</si>
  <si>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</si>
  <si>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</si>
  <si>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</si>
  <si>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</si>
  <si>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</si>
  <si>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</si>
  <si>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</si>
  <si>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</si>
  <si>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</si>
  <si>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</si>
  <si>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</si>
  <si>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</si>
  <si>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</si>
  <si>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</si>
  <si>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</si>
  <si>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</si>
  <si>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</si>
  <si>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</si>
  <si>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</si>
  <si>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</si>
  <si>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</si>
  <si>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</si>
  <si>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</si>
  <si>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</si>
  <si>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</si>
  <si>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</si>
  <si>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</si>
  <si>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</si>
  <si>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</si>
  <si>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</si>
  <si>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</si>
  <si>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</si>
  <si>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</si>
  <si>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</si>
  <si>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</si>
  <si>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</si>
  <si>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</si>
  <si>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</si>
  <si>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</si>
  <si>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</si>
  <si>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</si>
  <si>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</si>
  <si>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</si>
  <si>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</si>
  <si>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</si>
  <si>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</si>
  <si>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</si>
  <si>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</si>
  <si>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</si>
  <si>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</si>
  <si>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</si>
  <si>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</si>
  <si>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</si>
  <si>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</si>
  <si>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</si>
  <si>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</si>
  <si>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</si>
  <si>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</si>
  <si>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</si>
  <si>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</si>
  <si>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</si>
  <si>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</si>
  <si>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</si>
  <si>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</si>
  <si>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</si>
  <si>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</si>
  <si>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</si>
  <si>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</si>
  <si>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</si>
  <si>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</si>
  <si>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</si>
  <si>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</si>
  <si>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</si>
  <si>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</si>
  <si>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</si>
  <si>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</si>
  <si>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</si>
  <si>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</si>
  <si>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</si>
  <si>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</si>
  <si>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</si>
  <si>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</si>
  <si>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</si>
  <si>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</si>
  <si>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</si>
  <si>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</si>
  <si>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</si>
  <si>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</si>
  <si>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</si>
  <si>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</si>
  <si>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</si>
  <si>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</si>
  <si>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</si>
  <si>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</si>
  <si>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</si>
  <si>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</si>
  <si>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</si>
  <si>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</si>
  <si>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</si>
  <si>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</si>
  <si>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</si>
  <si>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</si>
  <si>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</si>
  <si>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</si>
  <si>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</si>
  <si>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</si>
  <si>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</si>
  <si>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</si>
  <si>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</si>
  <si>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</si>
  <si>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</si>
  <si>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</si>
  <si>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</si>
  <si>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</si>
  <si>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</si>
  <si>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</si>
  <si>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</si>
  <si>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</si>
  <si>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</si>
  <si>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</si>
  <si>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</si>
  <si>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</si>
  <si>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</si>
  <si>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</si>
  <si>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</si>
  <si>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</si>
  <si>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</si>
  <si>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</si>
  <si>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</si>
  <si>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</si>
  <si>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</si>
  <si>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</si>
  <si>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</si>
  <si>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</si>
  <si>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</si>
  <si>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</si>
  <si>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</si>
  <si>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</si>
  <si>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</si>
  <si>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</si>
  <si>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</si>
  <si>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</si>
  <si>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</si>
  <si>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</si>
  <si>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</si>
  <si>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</si>
  <si>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</si>
  <si>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</si>
  <si>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</si>
  <si>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</si>
  <si>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</si>
  <si>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</si>
  <si>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</si>
  <si>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</si>
  <si>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</si>
  <si>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</si>
  <si>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</si>
  <si>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</si>
  <si>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</si>
  <si>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</si>
  <si>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</si>
  <si>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</si>
  <si>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</si>
  <si>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</si>
  <si>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</si>
  <si>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</si>
  <si>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</si>
  <si>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</si>
  <si>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</si>
  <si>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</si>
  <si>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</si>
  <si>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</si>
  <si>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</si>
  <si>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</si>
  <si>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</si>
  <si>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</si>
  <si>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</si>
  <si>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</si>
  <si>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</si>
  <si>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</si>
  <si>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</si>
  <si>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</si>
  <si>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</si>
  <si>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</si>
  <si>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</si>
  <si>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</si>
  <si>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</si>
  <si>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</si>
  <si>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</si>
  <si>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</si>
  <si>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</si>
  <si>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</si>
  <si>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</si>
  <si>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</si>
  <si>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</si>
  <si>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</si>
  <si>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</si>
  <si>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</si>
  <si>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</si>
  <si>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</si>
  <si>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</si>
  <si>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</si>
  <si>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</si>
  <si>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</si>
  <si>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</si>
  <si>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</si>
  <si>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</si>
  <si>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</si>
  <si>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</si>
  <si>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</si>
  <si>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</si>
  <si>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</si>
  <si>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</si>
  <si>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</si>
  <si>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</si>
  <si>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</si>
  <si>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</si>
  <si>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</si>
  <si>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</si>
  <si>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</si>
  <si>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</si>
  <si>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</si>
  <si>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</si>
  <si>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</si>
  <si>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</si>
  <si>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</si>
  <si>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</si>
  <si>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</si>
  <si>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</si>
  <si>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</si>
  <si>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</si>
  <si>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</si>
  <si>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</si>
  <si>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</si>
  <si>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</si>
  <si>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</si>
  <si>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</si>
  <si>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</si>
  <si>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</si>
  <si>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</si>
  <si>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</si>
  <si>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</si>
  <si>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</si>
  <si>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</si>
  <si>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</si>
  <si>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</si>
  <si>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</si>
  <si>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</si>
  <si>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</si>
  <si>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</si>
  <si>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</si>
  <si>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</si>
  <si>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</si>
  <si>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</si>
  <si>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</si>
  <si>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</si>
  <si>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</si>
  <si>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</si>
  <si>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</si>
  <si>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</si>
  <si>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</si>
  <si>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</si>
  <si>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</si>
  <si>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</si>
  <si>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</si>
  <si>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</si>
  <si>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</si>
  <si>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</si>
  <si>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</si>
  <si>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</si>
  <si>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</si>
  <si>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</si>
  <si>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</si>
  <si>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</si>
  <si>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</si>
  <si>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</si>
  <si>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</si>
  <si>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</si>
  <si>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</si>
  <si>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</si>
  <si>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</si>
  <si>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</si>
  <si>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</si>
  <si>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</si>
  <si>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</si>
  <si>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</si>
  <si>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</si>
  <si>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</si>
  <si>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</si>
  <si>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</si>
  <si>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</si>
  <si>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</si>
  <si>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</si>
  <si>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</si>
  <si>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</si>
  <si>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</si>
  <si>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</si>
  <si>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</si>
  <si>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</si>
  <si>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</si>
  <si>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</si>
  <si>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</si>
  <si>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</si>
  <si>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</si>
  <si>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</si>
  <si>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</si>
  <si>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</si>
  <si>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</si>
  <si>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</si>
  <si>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</si>
  <si>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</si>
  <si>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</si>
  <si>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</si>
  <si>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</si>
  <si>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</si>
  <si>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</si>
  <si>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</si>
  <si>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</si>
  <si>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</si>
  <si>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</si>
  <si>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</si>
  <si>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</si>
  <si>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</si>
  <si>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</si>
  <si>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</si>
  <si>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</si>
  <si>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</si>
  <si>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</si>
  <si>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</si>
  <si>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</si>
  <si>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</si>
  <si>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</si>
  <si>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</si>
  <si>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</si>
  <si>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</si>
  <si>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</si>
  <si>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</si>
  <si>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</si>
  <si>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</si>
  <si>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</si>
  <si>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</si>
  <si>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</si>
  <si>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</si>
  <si>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</si>
  <si>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</si>
  <si>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</si>
  <si>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</si>
  <si>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</si>
  <si>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</si>
  <si>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</si>
  <si>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</si>
  <si>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</si>
  <si>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</si>
  <si>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</si>
  <si>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</si>
  <si>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</si>
  <si>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</si>
  <si>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</si>
  <si>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</si>
  <si>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</si>
  <si>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</si>
  <si>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</si>
  <si>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</si>
  <si>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</si>
  <si>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</si>
  <si>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</si>
  <si>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</si>
  <si>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</si>
  <si>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</si>
  <si>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</si>
  <si>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</si>
  <si>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</si>
  <si>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</si>
  <si>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</si>
  <si>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</si>
  <si>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</si>
  <si>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</si>
  <si>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</si>
  <si>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</si>
  <si>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</si>
  <si>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</si>
  <si>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</si>
  <si>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</si>
  <si>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</si>
  <si>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</si>
  <si>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</si>
  <si>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</si>
  <si>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</si>
  <si>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</si>
  <si>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</si>
  <si>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</si>
  <si>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</si>
  <si>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</si>
  <si>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</si>
  <si>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</si>
  <si>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</si>
  <si>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</si>
  <si>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</si>
  <si>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</si>
  <si>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</si>
  <si>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</si>
  <si>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</si>
  <si>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</si>
  <si>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</si>
  <si>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</si>
  <si>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</si>
  <si>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</si>
  <si>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</si>
  <si>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</si>
  <si>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</si>
  <si>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</si>
  <si>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</si>
  <si>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</si>
  <si>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</si>
  <si>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</si>
  <si>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</si>
  <si>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</si>
  <si>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</si>
  <si>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</si>
  <si>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</si>
  <si>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</si>
  <si>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</si>
  <si>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</si>
  <si>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</si>
  <si>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</si>
  <si>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</si>
  <si>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</si>
  <si>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</si>
  <si>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</si>
  <si>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</si>
  <si>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</si>
  <si>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</si>
  <si>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</si>
  <si>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</si>
  <si>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</si>
  <si>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</si>
  <si>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</si>
  <si>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</si>
  <si>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</si>
  <si>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</si>
  <si>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</si>
  <si>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</si>
  <si>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</si>
  <si>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</si>
  <si>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</si>
  <si>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</si>
  <si>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</si>
  <si>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</si>
  <si>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</si>
  <si>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</si>
  <si>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</si>
  <si>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</si>
  <si>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</si>
  <si>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</si>
  <si>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</si>
  <si>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</si>
  <si>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</si>
  <si>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</si>
  <si>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</si>
  <si>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</si>
  <si>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</si>
  <si>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</si>
  <si>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</si>
  <si>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</si>
  <si>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</si>
  <si>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</si>
  <si>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</si>
  <si>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</si>
  <si>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</si>
  <si>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</si>
  <si>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</si>
  <si>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</si>
  <si>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</si>
  <si>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</si>
  <si>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</si>
  <si>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</si>
  <si>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</si>
  <si>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</si>
  <si>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</si>
  <si>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</si>
  <si>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</si>
  <si>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</si>
  <si>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</si>
  <si>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</si>
  <si>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</si>
  <si>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</si>
  <si>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</si>
  <si>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</si>
  <si>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</si>
  <si>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</si>
  <si>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</si>
  <si>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</si>
  <si>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</si>
  <si>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</si>
  <si>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</si>
  <si>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</si>
  <si>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</si>
  <si>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</si>
  <si>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</si>
  <si>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</si>
  <si>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</si>
  <si>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</si>
  <si>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</si>
  <si>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</si>
  <si>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</si>
  <si>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</si>
  <si>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</si>
  <si>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</si>
  <si>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</si>
  <si>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</si>
  <si>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</si>
  <si>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</si>
  <si>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</si>
  <si>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</si>
  <si>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</si>
  <si>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</si>
  <si>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</si>
  <si>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</si>
  <si>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</si>
  <si>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</si>
  <si>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</si>
  <si>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</si>
  <si>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</si>
  <si>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</si>
  <si>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</si>
  <si>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</si>
  <si>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</si>
  <si>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</si>
  <si>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</si>
  <si>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</si>
  <si>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</si>
  <si>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</si>
  <si>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</si>
  <si>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</si>
  <si>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</si>
  <si>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</si>
  <si>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</si>
  <si>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</si>
  <si>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</si>
  <si>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</si>
  <si>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</si>
  <si>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</si>
  <si>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</si>
  <si>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</si>
  <si>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</si>
  <si>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</si>
  <si>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</si>
  <si>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</si>
  <si>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</si>
  <si>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</si>
  <si>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</si>
  <si>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</si>
  <si>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</si>
  <si>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</si>
  <si>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</si>
  <si>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</si>
  <si>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</si>
  <si>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</si>
  <si>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</si>
  <si>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</si>
  <si>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</si>
  <si>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</si>
  <si>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</si>
  <si>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</si>
  <si>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</si>
  <si>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</si>
  <si>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</si>
  <si>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</si>
  <si>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</si>
  <si>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</si>
  <si>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</si>
  <si>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</si>
  <si>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</si>
  <si>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</si>
  <si>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</si>
  <si>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</si>
  <si>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</si>
  <si>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</si>
  <si>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</si>
  <si>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</si>
  <si>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</si>
  <si>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</si>
  <si>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</si>
  <si>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</si>
  <si>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</si>
  <si>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</si>
  <si>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</si>
  <si>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</si>
  <si>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</si>
  <si>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</si>
  <si>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</si>
  <si>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</si>
  <si>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</si>
  <si>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</si>
  <si>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</si>
  <si>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</si>
  <si>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</si>
  <si>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</si>
  <si>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</si>
  <si>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</si>
  <si>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</si>
  <si>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</si>
  <si>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</si>
  <si>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</si>
  <si>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</si>
  <si>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</si>
  <si>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</si>
  <si>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</si>
  <si>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</si>
  <si>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</si>
  <si>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</si>
  <si>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</si>
  <si>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</si>
  <si>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</si>
  <si>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</si>
  <si>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</si>
  <si>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</si>
  <si>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</si>
  <si>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</si>
  <si>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</si>
  <si>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</si>
  <si>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</si>
  <si>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</si>
  <si>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</si>
  <si>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</si>
  <si>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</si>
  <si>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</si>
  <si>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</si>
  <si>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</si>
  <si>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</si>
  <si>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</si>
  <si>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</si>
  <si>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</si>
  <si>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</si>
  <si>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</si>
  <si>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</si>
  <si>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</si>
  <si>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</si>
  <si>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</si>
  <si>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</si>
  <si>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</si>
  <si>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</si>
  <si>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</si>
  <si>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</si>
  <si>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</si>
  <si>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</si>
  <si>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</si>
  <si>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</si>
  <si>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</si>
  <si>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</si>
  <si>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</si>
  <si>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</si>
  <si>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</si>
  <si>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</si>
  <si>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</si>
  <si>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</si>
  <si>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</si>
  <si>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</si>
  <si>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</si>
  <si>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</si>
  <si>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</si>
  <si>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</si>
  <si>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</si>
  <si>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</si>
  <si>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</si>
  <si>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</si>
  <si>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</si>
  <si>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</si>
  <si>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</si>
  <si>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</si>
  <si>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</si>
  <si>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</si>
  <si>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</si>
  <si>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</si>
  <si>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</si>
  <si>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</si>
  <si>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</si>
  <si>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</si>
  <si>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</si>
  <si>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</si>
  <si>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</si>
  <si>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</si>
  <si>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</si>
  <si>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</si>
  <si>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</si>
  <si>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</si>
  <si>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</si>
  <si>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</si>
  <si>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</si>
  <si>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</si>
  <si>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</si>
  <si>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</si>
  <si>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</si>
  <si>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</si>
  <si>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</si>
  <si>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</si>
  <si>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</si>
  <si>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</si>
  <si>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</si>
  <si>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</si>
  <si>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</si>
  <si>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</si>
  <si>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</si>
  <si>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</si>
  <si>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</si>
  <si>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FAS.JKH.OPEN.INFO.PRICE.GVS!</t>
  </si>
  <si>
    <t>21.12.2021</t>
  </si>
  <si>
    <t>Базарносызганский муниципальный район</t>
  </si>
  <si>
    <t>73602000</t>
  </si>
  <si>
    <t>Базарносызганское городское поселение</t>
  </si>
  <si>
    <t>73602151</t>
  </si>
  <si>
    <t>Должниковское</t>
  </si>
  <si>
    <t>73602408</t>
  </si>
  <si>
    <t>Лапшаурское</t>
  </si>
  <si>
    <t>73602412</t>
  </si>
  <si>
    <t>Папузинское</t>
  </si>
  <si>
    <t>73602425</t>
  </si>
  <si>
    <t>Сосновоборское</t>
  </si>
  <si>
    <t>73602405</t>
  </si>
  <si>
    <t>Барышский муниципальный район</t>
  </si>
  <si>
    <t>73604000</t>
  </si>
  <si>
    <t>Барышское городское поселение</t>
  </si>
  <si>
    <t>73604101</t>
  </si>
  <si>
    <t>Жадовское городское поселение</t>
  </si>
  <si>
    <t>73604152</t>
  </si>
  <si>
    <t>Живайкинское</t>
  </si>
  <si>
    <t>73604420</t>
  </si>
  <si>
    <t>Земляничненское</t>
  </si>
  <si>
    <t>73604432</t>
  </si>
  <si>
    <t>Измайловское городское поселение</t>
  </si>
  <si>
    <t>73604154</t>
  </si>
  <si>
    <t>Ленинское городское поселение</t>
  </si>
  <si>
    <t>73604156</t>
  </si>
  <si>
    <t>Малохомутерское</t>
  </si>
  <si>
    <t>73604450</t>
  </si>
  <si>
    <t>Поливановское</t>
  </si>
  <si>
    <t>73604475</t>
  </si>
  <si>
    <t>Старотимошкинское городское поселение</t>
  </si>
  <si>
    <t>73604158</t>
  </si>
  <si>
    <t>Вешкаймский муниципальный район</t>
  </si>
  <si>
    <t>73607000</t>
  </si>
  <si>
    <t>Бекетовское</t>
  </si>
  <si>
    <t>73607410</t>
  </si>
  <si>
    <t>Вешкаймское городское поселение</t>
  </si>
  <si>
    <t>73607151</t>
  </si>
  <si>
    <t>Ермоловское</t>
  </si>
  <si>
    <t>73607440</t>
  </si>
  <si>
    <t>Каргинское</t>
  </si>
  <si>
    <t>73607450</t>
  </si>
  <si>
    <t>Стемасское</t>
  </si>
  <si>
    <t>73607480</t>
  </si>
  <si>
    <t>Чуфаровское городское поселение</t>
  </si>
  <si>
    <t>73607158</t>
  </si>
  <si>
    <t>Инзенский муниципальный район</t>
  </si>
  <si>
    <t>73610000</t>
  </si>
  <si>
    <t>Валгусское</t>
  </si>
  <si>
    <t>73610425</t>
  </si>
  <si>
    <t>Глотовское городское поселение</t>
  </si>
  <si>
    <t>73610158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</si>
  <si>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</si>
  <si>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</si>
  <si>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</si>
  <si>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</si>
  <si>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</si>
  <si>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</si>
  <si>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</si>
  <si>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</si>
  <si>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</si>
  <si>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</si>
  <si>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</si>
  <si>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</si>
  <si>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Карсунский муниципальный район</t>
  </si>
  <si>
    <t>73614000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</si>
  <si>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</si>
  <si>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</si>
  <si>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</si>
  <si>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</si>
  <si>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</si>
  <si>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</si>
  <si>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</si>
  <si>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</si>
  <si>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</si>
  <si>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</si>
  <si>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</si>
  <si>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</si>
  <si>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</si>
  <si>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</si>
  <si>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</si>
  <si>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</si>
  <si>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Кузоватовский муниципальный район</t>
  </si>
  <si>
    <t>73616000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</si>
  <si>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</si>
  <si>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</si>
  <si>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</si>
  <si>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</si>
  <si>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</si>
  <si>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</si>
  <si>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</si>
  <si>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</si>
  <si>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</si>
  <si>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</si>
  <si>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</si>
  <si>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</si>
  <si>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Майнский муниципальный район</t>
  </si>
  <si>
    <t>73620000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</si>
  <si>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</si>
  <si>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</si>
  <si>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</si>
  <si>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</si>
  <si>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</si>
  <si>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</si>
  <si>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</si>
  <si>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</si>
  <si>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</si>
  <si>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</si>
  <si>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</si>
  <si>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</si>
  <si>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</si>
  <si>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</si>
  <si>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Мелекесский муниципальный район</t>
  </si>
  <si>
    <t>73622000</t>
  </si>
  <si>
    <t>Лебяжинское</t>
  </si>
  <si>
    <t>73622430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</si>
  <si>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</si>
  <si>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</si>
  <si>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</si>
  <si>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</si>
  <si>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</si>
  <si>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</si>
  <si>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</si>
  <si>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</si>
  <si>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</si>
  <si>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</si>
  <si>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</si>
  <si>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</si>
  <si>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</si>
  <si>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</si>
  <si>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Николаевский муниципальный район</t>
  </si>
  <si>
    <t>73625000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</si>
  <si>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</si>
  <si>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</si>
  <si>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</si>
  <si>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</si>
  <si>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</si>
  <si>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</si>
  <si>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</si>
  <si>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</si>
  <si>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</si>
  <si>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</si>
  <si>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</si>
  <si>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</si>
  <si>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</si>
  <si>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</si>
  <si>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</si>
  <si>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</si>
  <si>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</si>
  <si>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</si>
  <si>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Новомалыклинский муниципальный район</t>
  </si>
  <si>
    <t>73627000</t>
  </si>
  <si>
    <t>Высококолковское</t>
  </si>
  <si>
    <t>73627420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</si>
  <si>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</si>
  <si>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</si>
  <si>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</si>
  <si>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</si>
  <si>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</si>
  <si>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</si>
  <si>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</si>
  <si>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</si>
  <si>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Новоспасский муниципальный район</t>
  </si>
  <si>
    <t>73629000</t>
  </si>
  <si>
    <t>Коптевское</t>
  </si>
  <si>
    <t>73629410</t>
  </si>
  <si>
    <t>Красносельское</t>
  </si>
  <si>
    <t>73629440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</si>
  <si>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</si>
  <si>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</si>
  <si>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</si>
  <si>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</si>
  <si>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</si>
  <si>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</si>
  <si>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</si>
  <si>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</si>
  <si>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Павловский муниципальный район</t>
  </si>
  <si>
    <t>73632000</t>
  </si>
  <si>
    <t>Баклушинское</t>
  </si>
  <si>
    <t>73632405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</si>
  <si>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</si>
  <si>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</si>
  <si>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</si>
  <si>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</si>
  <si>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</si>
  <si>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</si>
  <si>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</si>
  <si>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</si>
  <si>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</si>
  <si>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</si>
  <si>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Радищевский муниципальный район</t>
  </si>
  <si>
    <t>73634000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</si>
  <si>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</si>
  <si>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</si>
  <si>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</si>
  <si>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</si>
  <si>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</si>
  <si>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</si>
  <si>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</si>
  <si>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</si>
  <si>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Радищевское городское поселение</t>
  </si>
  <si>
    <t>73634151</t>
  </si>
  <si>
    <t>Сенгилеевский муниципальный район</t>
  </si>
  <si>
    <t>73636000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</si>
  <si>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</si>
  <si>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</si>
  <si>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</si>
  <si>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</si>
  <si>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</si>
  <si>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</si>
  <si>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</si>
  <si>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</si>
  <si>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</si>
  <si>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</si>
  <si>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</si>
  <si>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</si>
  <si>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Старокулаткинский муниципальный район</t>
  </si>
  <si>
    <t>73639000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</si>
  <si>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</si>
  <si>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</si>
  <si>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</si>
  <si>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</si>
  <si>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</si>
  <si>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</si>
  <si>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Старокулаткинское городское поселение</t>
  </si>
  <si>
    <t>73639151</t>
  </si>
  <si>
    <t>Терешанское</t>
  </si>
  <si>
    <t>73639440</t>
  </si>
  <si>
    <t>Старомайнский муниципальный район</t>
  </si>
  <si>
    <t>73642000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</si>
  <si>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</si>
  <si>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</si>
  <si>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</si>
  <si>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</si>
  <si>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</si>
  <si>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</si>
  <si>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</si>
  <si>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</si>
  <si>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</si>
  <si>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</si>
  <si>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Старомайнское городское поселение</t>
  </si>
  <si>
    <t>73642151</t>
  </si>
  <si>
    <t>Урайкинское</t>
  </si>
  <si>
    <t>73642460</t>
  </si>
  <si>
    <t>Сурский муниципальный район</t>
  </si>
  <si>
    <t>73644000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</si>
  <si>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</si>
  <si>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</si>
  <si>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</si>
  <si>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</si>
  <si>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</si>
  <si>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</si>
  <si>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</si>
  <si>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</si>
  <si>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</si>
  <si>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</si>
  <si>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</si>
  <si>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</si>
  <si>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</si>
  <si>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</si>
  <si>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Тереньгульский муниципальный район</t>
  </si>
  <si>
    <t>73648000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</si>
  <si>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</si>
  <si>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</si>
  <si>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</si>
  <si>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</si>
  <si>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</si>
  <si>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</si>
  <si>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</si>
  <si>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</si>
  <si>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Тереньгульское городское поселение</t>
  </si>
  <si>
    <t>73648151</t>
  </si>
  <si>
    <t>Ясашноташлинское</t>
  </si>
  <si>
    <t>73648450</t>
  </si>
  <si>
    <t>Ульяновский муниципальный район</t>
  </si>
  <si>
    <t>73652000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</si>
  <si>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</si>
  <si>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</si>
  <si>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</si>
  <si>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</si>
  <si>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</si>
  <si>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</si>
  <si>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</si>
  <si>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</si>
  <si>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</si>
  <si>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</si>
  <si>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Ундоровское</t>
  </si>
  <si>
    <t>73652470</t>
  </si>
  <si>
    <t>Цильнинский муниципальный район</t>
  </si>
  <si>
    <t>73654000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</si>
  <si>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</si>
  <si>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</si>
  <si>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</si>
  <si>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</si>
  <si>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</si>
  <si>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</si>
  <si>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</si>
  <si>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</si>
  <si>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</si>
  <si>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</si>
  <si>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</si>
  <si>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</si>
  <si>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</si>
  <si>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Цильнинское городское поселение</t>
  </si>
  <si>
    <t>73654154</t>
  </si>
  <si>
    <t>Чердаклинский муниципальный район</t>
  </si>
  <si>
    <t>73656000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</si>
  <si>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</si>
  <si>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</si>
  <si>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</si>
  <si>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</si>
  <si>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</si>
  <si>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</si>
  <si>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</si>
  <si>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</si>
  <si>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</si>
  <si>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</si>
  <si>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</si>
  <si>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</si>
  <si>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</si>
  <si>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</si>
  <si>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</si>
  <si>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</si>
  <si>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</si>
  <si>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</si>
  <si>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Чердаклинское городское поселение</t>
  </si>
  <si>
    <t>73656151</t>
  </si>
  <si>
    <t>город Димитровград</t>
  </si>
  <si>
    <t>73705000</t>
  </si>
  <si>
    <t>город Новоульяновск</t>
  </si>
  <si>
    <t>73715000</t>
  </si>
  <si>
    <t>город Ульяновск</t>
  </si>
  <si>
    <t>73701000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</si>
  <si>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</si>
  <si>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</si>
  <si>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</si>
  <si>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</si>
  <si>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</si>
  <si>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</si>
  <si>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</si>
  <si>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</si>
  <si>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01.01.2022</t>
  </si>
  <si>
    <t>31.12.2022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</si>
  <si>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</si>
  <si>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</si>
  <si>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</si>
  <si>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</si>
  <si>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</si>
  <si>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</si>
  <si>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</si>
  <si>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</si>
  <si>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2640</t>
  </si>
  <si>
    <t>30373688</t>
  </si>
  <si>
    <t>АО "ГУ ЖКХ"</t>
  </si>
  <si>
    <t>5116000922</t>
  </si>
  <si>
    <t>583645001</t>
  </si>
  <si>
    <t>26319961</t>
  </si>
  <si>
    <t>АО "Комета"</t>
  </si>
  <si>
    <t>7328020466</t>
  </si>
  <si>
    <t>732801001</t>
  </si>
  <si>
    <t>30435810</t>
  </si>
  <si>
    <t>АО "УКБП"</t>
  </si>
  <si>
    <t>7303005071</t>
  </si>
  <si>
    <t>732501001</t>
  </si>
  <si>
    <t>26319965</t>
  </si>
  <si>
    <t>АО "Ульяновский патронный завод"</t>
  </si>
  <si>
    <t>7328500127</t>
  </si>
  <si>
    <t>730350001</t>
  </si>
  <si>
    <t>26375481</t>
  </si>
  <si>
    <t>АО "Ульяновсккурорт"</t>
  </si>
  <si>
    <t>7325007322</t>
  </si>
  <si>
    <t>732101001</t>
  </si>
  <si>
    <t>26485308</t>
  </si>
  <si>
    <t>АО “РЭУ” “Самарский”</t>
  </si>
  <si>
    <t>7714783092</t>
  </si>
  <si>
    <t>631143001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</si>
  <si>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</si>
  <si>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</si>
  <si>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</si>
  <si>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</si>
  <si>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31047224</t>
  </si>
  <si>
    <t>МБУ "Юг - Сервис"</t>
  </si>
  <si>
    <t>7313007751</t>
  </si>
  <si>
    <t>731301001</t>
  </si>
  <si>
    <t>31267095</t>
  </si>
  <si>
    <t>МКП "Павловское"</t>
  </si>
  <si>
    <t>7313012906</t>
  </si>
  <si>
    <t>26461708</t>
  </si>
  <si>
    <t>МП "Ремтехсервис"</t>
  </si>
  <si>
    <t>7311006103</t>
  </si>
  <si>
    <t>731101001</t>
  </si>
  <si>
    <t>27841600</t>
  </si>
  <si>
    <t>МУП "Гортепло"</t>
  </si>
  <si>
    <t>7302003297</t>
  </si>
  <si>
    <t>730201001</t>
  </si>
  <si>
    <t>07-09-2012 00:00:00</t>
  </si>
  <si>
    <t>31047268</t>
  </si>
  <si>
    <t>МУП "Димитровградские коммунальные ресурсы"</t>
  </si>
  <si>
    <t>7302016391</t>
  </si>
  <si>
    <t>26360491</t>
  </si>
  <si>
    <t>МУП "ЖКХ Майнское"</t>
  </si>
  <si>
    <t>7309903635</t>
  </si>
  <si>
    <t>730901001</t>
  </si>
  <si>
    <t>27221769</t>
  </si>
  <si>
    <t>МУП "Жилсервис"</t>
  </si>
  <si>
    <t>7321317186</t>
  </si>
  <si>
    <t>17-08-2011 00:00:00</t>
  </si>
  <si>
    <t>26563770</t>
  </si>
  <si>
    <t>МУП "Новомайнские теплосети"</t>
  </si>
  <si>
    <t>7310105976</t>
  </si>
  <si>
    <t>731001001</t>
  </si>
  <si>
    <t>28-07-2009 00:00:00</t>
  </si>
  <si>
    <t>26360512</t>
  </si>
  <si>
    <t>МУП "Поселенческое ЖКХ"</t>
  </si>
  <si>
    <t>7315905327</t>
  </si>
  <si>
    <t>731501001</t>
  </si>
  <si>
    <t>26375418</t>
  </si>
  <si>
    <t>МУП "Сервис"</t>
  </si>
  <si>
    <t>7311006209</t>
  </si>
  <si>
    <t>26360500</t>
  </si>
  <si>
    <t>МУП ЖКХ "Мулловский"</t>
  </si>
  <si>
    <t>7310101749</t>
  </si>
  <si>
    <t>26375411</t>
  </si>
  <si>
    <t>МУП ЖКХ МО "Октябрьское городское поселение"("Быт-Сервис")</t>
  </si>
  <si>
    <t>7310101770</t>
  </si>
  <si>
    <t>26319964</t>
  </si>
  <si>
    <t>ОАО "Ульяновский моторный завод"</t>
  </si>
  <si>
    <t>7326024874</t>
  </si>
  <si>
    <t>28262419</t>
  </si>
  <si>
    <t>ОГКП "Корпорация развития коммунального комплекса Ульяновской области"</t>
  </si>
  <si>
    <t>7316000218</t>
  </si>
  <si>
    <t>16-07-2013 00:00:00</t>
  </si>
  <si>
    <t>31348973</t>
  </si>
  <si>
    <t>ООО "Альфаресурс"</t>
  </si>
  <si>
    <t>7321008244</t>
  </si>
  <si>
    <t>31022642</t>
  </si>
  <si>
    <t>ООО "ДМФ "Аврора"</t>
  </si>
  <si>
    <t>7302030371</t>
  </si>
  <si>
    <t>26360496</t>
  </si>
  <si>
    <t>ООО "Диком"</t>
  </si>
  <si>
    <t>7310007986</t>
  </si>
  <si>
    <t>31194276</t>
  </si>
  <si>
    <t>ООО "ИНТЕР-ЭНЕРГО-ТРАСТ"</t>
  </si>
  <si>
    <t>7326053466</t>
  </si>
  <si>
    <t>732601001</t>
  </si>
  <si>
    <t>31517263</t>
  </si>
  <si>
    <t>ООО "Инвестиционная сервисная компания"</t>
  </si>
  <si>
    <t>7734434340</t>
  </si>
  <si>
    <t>773401001</t>
  </si>
  <si>
    <t>21-09-2021 00:00:00</t>
  </si>
  <si>
    <t>26381397</t>
  </si>
  <si>
    <t>ООО "Комстройсервис"</t>
  </si>
  <si>
    <t>7315905140</t>
  </si>
  <si>
    <t>28816850</t>
  </si>
  <si>
    <t>ООО "Консалтингпрофи"</t>
  </si>
  <si>
    <t>7327062569</t>
  </si>
  <si>
    <t>732701001</t>
  </si>
  <si>
    <t>28136693</t>
  </si>
  <si>
    <t>ООО "НИИАР-ГЕНЕРАЦИЯ"</t>
  </si>
  <si>
    <t>7329008990</t>
  </si>
  <si>
    <t>732901001</t>
  </si>
  <si>
    <t>27850760</t>
  </si>
  <si>
    <t>ООО "РТС "Репина"</t>
  </si>
  <si>
    <t>7326040516</t>
  </si>
  <si>
    <t>26360469</t>
  </si>
  <si>
    <t>ООО "Ресурс"</t>
  </si>
  <si>
    <t>7302027033</t>
  </si>
  <si>
    <t>28447703</t>
  </si>
  <si>
    <t>ООО "СУТЭК"</t>
  </si>
  <si>
    <t>7321318567</t>
  </si>
  <si>
    <t>31205611</t>
  </si>
  <si>
    <t>ООО "Север Газ"</t>
  </si>
  <si>
    <t>7325159244</t>
  </si>
  <si>
    <t>30847530</t>
  </si>
  <si>
    <t>ООО "ТеплоГазСервис"</t>
  </si>
  <si>
    <t>7327078738</t>
  </si>
  <si>
    <t>28876339</t>
  </si>
  <si>
    <t>ООО "Теплогенерирующая компания"</t>
  </si>
  <si>
    <t>7327071644</t>
  </si>
  <si>
    <t>28982962</t>
  </si>
  <si>
    <t>ООО "Управление домами"</t>
  </si>
  <si>
    <t>7302030710</t>
  </si>
  <si>
    <t>27814241</t>
  </si>
  <si>
    <t>ООО "ЭКО-Сервис"</t>
  </si>
  <si>
    <t>7306042177</t>
  </si>
  <si>
    <t>730601001</t>
  </si>
  <si>
    <t>09-08-2012 00:00:00</t>
  </si>
  <si>
    <t>28816106</t>
  </si>
  <si>
    <t>ООО УК "Авион"</t>
  </si>
  <si>
    <t>7326036774</t>
  </si>
  <si>
    <t>26506229</t>
  </si>
  <si>
    <t>УМУП "Городская теплосеть"</t>
  </si>
  <si>
    <t>7303026603</t>
  </si>
  <si>
    <t>26360477</t>
  </si>
  <si>
    <t>УМУП "Городской теплосервис"</t>
  </si>
  <si>
    <t>7303009485</t>
  </si>
  <si>
    <t>26360536</t>
  </si>
  <si>
    <t>УМУП "Теплоком"</t>
  </si>
  <si>
    <t>7328008028</t>
  </si>
  <si>
    <t>26319974</t>
  </si>
  <si>
    <t>ФГБОУ ВО УИ ГА</t>
  </si>
  <si>
    <t>7303002000</t>
  </si>
  <si>
    <t>26359393</t>
  </si>
  <si>
    <t>Филиал "Ульяновский" ПАО "Т Плюс"</t>
  </si>
  <si>
    <t>6315376946</t>
  </si>
  <si>
    <t>732743001</t>
  </si>
  <si>
    <t>30914574</t>
  </si>
  <si>
    <t>Филиал ФГБУ "ЦЖКУ" МИНОБОРОНЫ РОССИИ (по ЦВО)</t>
  </si>
  <si>
    <t>7729314745</t>
  </si>
  <si>
    <t>667043001</t>
  </si>
  <si>
    <t>HOT_VS</t>
  </si>
  <si>
    <t>Агентство по регулированию цен и тарифов Ульяновской области</t>
  </si>
  <si>
    <t>16.12.2021</t>
  </si>
  <si>
    <t>286-П</t>
  </si>
  <si>
    <t>tarif.ekonom73.ru</t>
  </si>
  <si>
    <t>433513,Ульяновская область, г.Димитровград, пркт  Автостроителей 78</t>
  </si>
  <si>
    <t>Байгуллов Рафаэль Николаевич</t>
  </si>
  <si>
    <t>Маркелова Елена Валерьевна</t>
  </si>
  <si>
    <t>экономист</t>
  </si>
  <si>
    <t>8(8425)45652</t>
  </si>
  <si>
    <t>resurs06@rambler.ru</t>
  </si>
  <si>
    <t>город Димитровград, город Димитровград (73705000);</t>
  </si>
  <si>
    <t>https://portal.eias.ru/Portal/DownloadPage.aspx?type=12&amp;guid=6c985423-1754-4da9-aa11-38c4d5c411a4</t>
  </si>
  <si>
    <t>договор поставки</t>
  </si>
  <si>
    <t>30.06.2022</t>
  </si>
  <si>
    <t>16.10.2024 18:46:43</t>
  </si>
  <si>
    <t>АГЕНТСТВО ПО РЕГУЛИРОВАНИЮ ЦЕН И ТАРИФОВ УЛЬЯНОВСКОЙ ОБЛАСТИ</t>
  </si>
  <si>
    <t>7325169757</t>
  </si>
  <si>
    <t>29-07-2022 00:00:00</t>
  </si>
  <si>
    <t>31-05-2022 00:00:00</t>
  </si>
  <si>
    <t>07-07-2022 00:00:00</t>
  </si>
  <si>
    <t>20-09-2024 00:00:00</t>
  </si>
  <si>
    <t>14-06-2022 00:00:00</t>
  </si>
  <si>
    <t>31658371</t>
  </si>
  <si>
    <t>ООО "Аврора +"</t>
  </si>
  <si>
    <t>7302030607</t>
  </si>
  <si>
    <t>31-10-2023 00:00:00</t>
  </si>
  <si>
    <t>24-05-2024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</si>
</sst>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3" fillId="0" borderId="0"/>
    <xf numFmtId="0" fontId="23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0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6" fillId="17" borderId="0" applyNumberFormat="0" applyBorder="0" applyAlignment="0" applyProtection="0"/>
    <xf numFmtId="0" fontId="97" fillId="18" borderId="46" applyNumberFormat="0" applyAlignment="0" applyProtection="0"/>
    <xf numFmtId="0" fontId="98" fillId="18" borderId="47" applyNumberFormat="0" applyAlignment="0" applyProtection="0"/>
    <xf numFmtId="0" fontId="99" fillId="0" borderId="48" applyNumberFormat="0" applyFill="0" applyAlignment="0" applyProtection="0"/>
    <xf numFmtId="0" fontId="100" fillId="19" borderId="49" applyNumberFormat="0" applyAlignment="0" applyProtection="0"/>
    <xf numFmtId="0" fontId="101" fillId="0" borderId="0" applyNumberFormat="0" applyFill="0" applyBorder="0" applyAlignment="0" applyProtection="0"/>
    <xf numFmtId="0" fontId="39" fillId="20" borderId="50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04" fillId="44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86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1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75" fillId="0" borderId="0" xfId="0" applyFont="1">
      <alignment vertical="top"/>
    </xf>
    <xf numFmtId="0" fontId="0" fillId="0" borderId="0" xfId="0" applyNumberFormat="1">
      <alignment vertical="top"/>
    </xf>
    <xf numFmtId="0" fontId="76" fillId="7" borderId="0" xfId="62" applyFont="1" applyFill="1" applyBorder="1" applyAlignment="1" applyProtection="1">
      <alignment vertical="center" wrapText="1"/>
    </xf>
    <xf numFmtId="0" fontId="75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8" fillId="13" borderId="15" xfId="0" applyNumberFormat="1" applyFont="1" applyFill="1" applyBorder="1" applyAlignment="1" applyProtection="1">
      <alignment horizontal="right"/>
    </xf>
    <xf numFmtId="49" fontId="42" fillId="13" borderId="15" xfId="48" applyFont="1" applyFill="1" applyBorder="1" applyAlignment="1" applyProtection="1">
      <alignment horizontal="left" vertical="center" indent="1"/>
    </xf>
    <xf numFmtId="49" fontId="77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7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left" vertical="center" wrapText="1"/>
    </xf>
    <xf numFmtId="0" fontId="77" fillId="0" borderId="0" xfId="62" applyFont="1" applyFill="1" applyAlignment="1" applyProtection="1">
      <alignment vertical="center"/>
    </xf>
    <xf numFmtId="49" fontId="77" fillId="0" borderId="0" xfId="0" applyFont="1" applyAlignment="1">
      <alignment vertical="top"/>
    </xf>
    <xf numFmtId="0" fontId="77" fillId="0" borderId="0" xfId="0" applyNumberFormat="1" applyFont="1" applyFill="1" applyBorder="1" applyAlignment="1">
      <alignment vertical="center"/>
    </xf>
    <xf numFmtId="49" fontId="77" fillId="0" borderId="0" xfId="62" applyNumberFormat="1" applyFont="1" applyFill="1" applyAlignment="1" applyProtection="1">
      <alignment vertical="center" wrapText="1"/>
    </xf>
    <xf numFmtId="49" fontId="77" fillId="0" borderId="0" xfId="62" applyNumberFormat="1" applyFont="1" applyFill="1" applyAlignment="1" applyProtection="1">
      <alignment vertical="center"/>
    </xf>
    <xf numFmtId="0" fontId="77" fillId="0" borderId="0" xfId="0" applyNumberFormat="1" applyFont="1" applyFill="1" applyAlignment="1" applyProtection="1">
      <alignment vertical="center"/>
    </xf>
    <xf numFmtId="49" fontId="77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7" fillId="0" borderId="0" xfId="0" applyFont="1" applyFill="1" applyBorder="1" applyProtection="1">
      <alignment vertical="top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49" fontId="77" fillId="0" borderId="0" xfId="0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center" vertical="center" wrapText="1"/>
    </xf>
    <xf numFmtId="49" fontId="77" fillId="0" borderId="0" xfId="0" applyFont="1" applyFill="1" applyProtection="1">
      <alignment vertical="top"/>
    </xf>
    <xf numFmtId="49" fontId="77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5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5" fillId="13" borderId="19" xfId="62" applyFont="1" applyFill="1" applyBorder="1" applyAlignment="1" applyProtection="1">
      <alignment horizontal="center" vertical="center" wrapText="1"/>
    </xf>
    <xf numFmtId="0" fontId="75" fillId="13" borderId="23" xfId="62" applyFont="1" applyFill="1" applyBorder="1" applyAlignment="1" applyProtection="1">
      <alignment horizontal="center" vertical="center" wrapText="1"/>
    </xf>
    <xf numFmtId="49" fontId="75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5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2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1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5" fillId="0" borderId="0" xfId="62" applyFont="1" applyFill="1" applyAlignment="1" applyProtection="1">
      <alignment vertical="center"/>
    </xf>
    <xf numFmtId="49" fontId="75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5" fillId="0" borderId="0" xfId="0" applyFont="1" applyFill="1" applyAlignment="1" applyProtection="1">
      <alignment vertical="top"/>
    </xf>
    <xf numFmtId="49" fontId="75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49" fontId="7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7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8" fillId="13" borderId="14" xfId="0" applyNumberFormat="1" applyFont="1" applyFill="1" applyBorder="1" applyAlignment="1" applyProtection="1">
      <alignment horizontal="right"/>
    </xf>
    <xf numFmtId="0" fontId="77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2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3" fillId="7" borderId="0" xfId="36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55" applyNumberFormat="1" applyFont="1" applyFill="1" applyBorder="1" applyAlignment="1" applyProtection="1">
      <alignment horizontal="center" vertical="center" wrapText="1"/>
    </xf>
    <xf numFmtId="0" fontId="83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4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7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7" fillId="0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5" fillId="0" borderId="0" xfId="62" applyFont="1" applyFill="1" applyAlignment="1" applyProtection="1">
      <alignment vertical="center"/>
    </xf>
    <xf numFmtId="0" fontId="86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7" fillId="0" borderId="0" xfId="62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left" vertical="center" wrapText="1" indent="1"/>
    </xf>
    <xf numFmtId="0" fontId="75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indent="1"/>
    </xf>
    <xf numFmtId="0" fontId="87" fillId="0" borderId="0" xfId="62" applyFont="1" applyFill="1" applyAlignment="1" applyProtection="1">
      <alignment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left" vertical="center" wrapText="1" indent="2"/>
    </xf>
    <xf numFmtId="0" fontId="60" fillId="0" borderId="0" xfId="60" applyFont="1" applyAlignment="1" applyProtection="1">
      <alignment vertical="center" wrapText="1"/>
    </xf>
    <xf numFmtId="0" fontId="61" fillId="0" borderId="0" xfId="60" applyFont="1" applyAlignment="1" applyProtection="1">
      <alignment horizontal="center" vertical="center" wrapTex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61" fillId="7" borderId="0" xfId="60" applyNumberFormat="1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horizontal="center" vertical="center" wrapText="1"/>
    </xf>
    <xf numFmtId="14" fontId="66" fillId="7" borderId="0" xfId="60" applyNumberFormat="1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59" fillId="0" borderId="0" xfId="60" applyNumberFormat="1" applyFont="1" applyFill="1" applyAlignment="1" applyProtection="1">
      <alignment horizontal="left" vertical="center" wrapText="1"/>
    </xf>
    <xf numFmtId="0" fontId="58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8" fillId="0" borderId="0" xfId="60" applyFont="1" applyAlignment="1" applyProtection="1">
      <alignment horizontal="center" vertical="center" wrapText="1"/>
    </xf>
    <xf numFmtId="0" fontId="60" fillId="0" borderId="0" xfId="60" applyFont="1" applyBorder="1" applyAlignment="1" applyProtection="1">
      <alignment vertical="center" wrapText="1"/>
    </xf>
    <xf numFmtId="0" fontId="60" fillId="0" borderId="0" xfId="60" applyFont="1" applyAlignment="1" applyProtection="1">
      <alignment horizontal="right" vertical="center"/>
    </xf>
    <xf numFmtId="0" fontId="60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9" fillId="13" borderId="15" xfId="48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left" vertical="center" indent="1"/>
    </xf>
    <xf numFmtId="0" fontId="77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7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0" borderId="35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horizontal="center" vertical="center" wrapText="1"/>
    </xf>
    <xf numFmtId="0" fontId="8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8" fillId="7" borderId="0" xfId="60" applyFont="1" applyFill="1" applyBorder="1" applyAlignment="1" applyProtection="1">
      <alignment vertical="center" wrapText="1"/>
    </xf>
    <xf numFmtId="0" fontId="69" fillId="0" borderId="0" xfId="62" applyFont="1" applyFill="1" applyAlignment="1" applyProtection="1">
      <alignment vertical="center" wrapText="1"/>
    </xf>
    <xf numFmtId="0" fontId="69" fillId="0" borderId="0" xfId="35" applyFont="1" applyFill="1" applyBorder="1" applyAlignment="1" applyProtection="1">
      <alignment vertical="center" wrapText="1"/>
    </xf>
    <xf numFmtId="0" fontId="69" fillId="0" borderId="0" xfId="63" applyFont="1" applyBorder="1" applyAlignment="1">
      <alignment vertical="center" wrapText="1"/>
    </xf>
    <xf numFmtId="0" fontId="69" fillId="0" borderId="0" xfId="57" applyFont="1" applyProtection="1"/>
    <xf numFmtId="49" fontId="70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71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7" fillId="0" borderId="0" xfId="48" applyNumberFormat="1" applyFont="1">
      <alignment vertical="top"/>
    </xf>
    <xf numFmtId="49" fontId="77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1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7" fillId="0" borderId="0" xfId="62" applyFont="1" applyFill="1" applyAlignment="1" applyProtection="1">
      <alignment horizontal="right" vertical="top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5" fillId="0" borderId="0" xfId="0" applyNumberFormat="1" applyFont="1" applyAlignment="1">
      <alignment vertical="center"/>
    </xf>
    <xf numFmtId="49" fontId="59" fillId="0" borderId="0" xfId="61" applyNumberFormat="1" applyFont="1" applyFill="1" applyBorder="1" applyAlignment="1" applyProtection="1">
      <alignment horizontal="center" vertical="center" wrapText="1"/>
    </xf>
    <xf numFmtId="0" fontId="59" fillId="0" borderId="0" xfId="55" applyFont="1" applyFill="1" applyBorder="1" applyAlignment="1" applyProtection="1">
      <alignment vertical="center" wrapText="1"/>
    </xf>
    <xf numFmtId="49" fontId="59" fillId="0" borderId="0" xfId="61" applyNumberFormat="1" applyFont="1" applyFill="1" applyBorder="1" applyAlignment="1" applyProtection="1">
      <alignment vertical="center" wrapText="1"/>
    </xf>
    <xf numFmtId="0" fontId="59" fillId="0" borderId="0" xfId="55" applyNumberFormat="1" applyFont="1" applyFill="1" applyBorder="1" applyAlignment="1" applyProtection="1">
      <alignment vertical="center" wrapText="1"/>
    </xf>
    <xf numFmtId="49" fontId="106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9" fillId="0" borderId="0" xfId="55" applyFont="1" applyFill="1" applyBorder="1" applyAlignment="1" applyProtection="1">
      <alignment horizontal="right" vertical="center" wrapText="1"/>
    </xf>
    <xf numFmtId="49" fontId="59" fillId="0" borderId="32" xfId="61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62" applyFont="1" applyFill="1" applyAlignment="1" applyProtection="1">
      <alignment vertical="center"/>
    </xf>
    <xf numFmtId="0" fontId="77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0" fillId="13" borderId="17" xfId="0" applyFont="1" applyFill="1" applyBorder="1" applyAlignment="1" applyProtection="1">
      <alignment horizontal="left" vertical="center"/>
    </xf>
    <xf numFmtId="49" fontId="30" fillId="13" borderId="25" xfId="0" applyFont="1" applyFill="1" applyBorder="1" applyAlignment="1" applyProtection="1">
      <alignment horizontal="center" vertical="center"/>
    </xf>
    <xf numFmtId="49" fontId="39" fillId="13" borderId="17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31" fillId="7" borderId="23" xfId="36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77" fillId="7" borderId="23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0" fillId="13" borderId="17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7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77" fillId="0" borderId="5" xfId="62" applyFont="1" applyFill="1" applyBorder="1" applyAlignment="1" applyProtection="1">
      <alignment vertical="center" wrapText="1"/>
    </xf>
    <xf numFmtId="0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 indent="6"/>
    </xf>
    <xf numFmtId="49" fontId="8" fillId="0" borderId="14" xfId="62" applyNumberFormat="1" applyFont="1" applyFill="1" applyBorder="1" applyAlignment="1" applyProtection="1">
      <alignment horizontal="left" vertical="center" wrapText="1" indent="7"/>
    </xf>
    <xf numFmtId="49" fontId="42" fillId="13" borderId="23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8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9" fontId="0" fillId="12" borderId="52" xfId="0" applyFont="1" applyFill="1" applyBorder="1" applyAlignment="1">
      <alignment horizontal="center" vertical="center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72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6" fillId="7" borderId="0" xfId="50" applyNumberFormat="1" applyFont="1" applyFill="1" applyBorder="1" applyAlignment="1">
      <alignment horizontal="justify" vertical="top" wrapText="1"/>
    </xf>
    <xf numFmtId="49" fontId="72" fillId="0" borderId="0" xfId="31" applyNumberFormat="1" applyBorder="1" applyAlignment="1" applyProtection="1">
      <alignment vertical="center"/>
    </xf>
    <xf numFmtId="0" fontId="20" fillId="0" borderId="0" xfId="23" applyFont="1" applyFill="1" applyBorder="1" applyAlignment="1" applyProtection="1">
      <alignment horizontal="right" vertical="top" wrapText="1" indent="1"/>
    </xf>
    <xf numFmtId="0" fontId="20" fillId="0" borderId="0" xfId="23" applyFont="1" applyFill="1" applyBorder="1" applyAlignment="1" applyProtection="1">
      <alignment horizontal="right" vertical="top" wrapText="1"/>
    </xf>
    <xf numFmtId="49" fontId="16" fillId="7" borderId="0" xfId="50" applyFont="1" applyFill="1" applyBorder="1" applyAlignment="1">
      <alignment horizontal="left" wrapText="1"/>
    </xf>
    <xf numFmtId="49" fontId="16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0" fontId="20" fillId="14" borderId="37" xfId="29" applyNumberFormat="1" applyFont="1" applyFill="1" applyBorder="1" applyAlignment="1" applyProtection="1">
      <alignment horizontal="left" vertical="center" wrapText="1" indent="1"/>
    </xf>
    <xf numFmtId="0" fontId="20" fillId="14" borderId="38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14" fontId="8" fillId="8" borderId="16" xfId="61" applyNumberFormat="1" applyFont="1" applyFill="1" applyBorder="1" applyAlignment="1" applyProtection="1">
      <alignment horizontal="left" vertical="center" wrapText="1" indent="1"/>
    </xf>
    <xf numFmtId="14" fontId="8" fillId="8" borderId="28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05" fillId="0" borderId="0" xfId="0" applyNumberFormat="1" applyFont="1" applyFill="1" applyBorder="1" applyAlignment="1" applyProtection="1">
      <alignment horizontal="center" vertical="center"/>
    </xf>
    <xf numFmtId="0" fontId="105" fillId="0" borderId="0" xfId="0" applyNumberFormat="1" applyFont="1" applyFill="1" applyBorder="1" applyAlignment="1">
      <alignment horizontal="right" vertical="center"/>
    </xf>
    <xf numFmtId="0" fontId="59" fillId="0" borderId="20" xfId="35" applyFont="1" applyFill="1" applyBorder="1" applyAlignment="1" applyProtection="1">
      <alignment horizontal="left" vertical="center" wrapText="1" indent="1"/>
    </xf>
    <xf numFmtId="0" fontId="59" fillId="0" borderId="28" xfId="35" applyFont="1" applyFill="1" applyBorder="1" applyAlignment="1" applyProtection="1">
      <alignment horizontal="left" vertical="center" wrapText="1" indent="1"/>
    </xf>
    <xf numFmtId="0" fontId="59" fillId="0" borderId="24" xfId="35" applyFont="1" applyFill="1" applyBorder="1" applyAlignment="1" applyProtection="1">
      <alignment horizontal="left" vertical="center" wrapText="1" indent="1"/>
    </xf>
    <xf numFmtId="0" fontId="59" fillId="0" borderId="0" xfId="55" applyFont="1" applyFill="1" applyBorder="1" applyAlignment="1" applyProtection="1">
      <alignment horizontal="right" vertical="center" wrapText="1"/>
    </xf>
    <xf numFmtId="0" fontId="59" fillId="0" borderId="23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8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8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35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0" borderId="13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 indent="1"/>
    </xf>
    <xf numFmtId="0" fontId="8" fillId="8" borderId="15" xfId="61" applyNumberFormat="1" applyFont="1" applyFill="1" applyBorder="1" applyAlignment="1" applyProtection="1">
      <alignment horizontal="left" vertical="center" wrapText="1" indent="1"/>
    </xf>
    <xf numFmtId="0" fontId="8" fillId="8" borderId="14" xfId="61" applyNumberFormat="1" applyFont="1" applyFill="1" applyBorder="1" applyAlignment="1" applyProtection="1">
      <alignment horizontal="left" vertical="center" wrapText="1" inden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20" fillId="0" borderId="15" xfId="63" applyFont="1" applyBorder="1" applyAlignment="1">
      <alignment horizontal="left" vertical="center" wrapText="1" indent="1"/>
    </xf>
    <xf numFmtId="0" fontId="8" fillId="7" borderId="5" xfId="62" applyFont="1" applyFill="1" applyBorder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7" fillId="0" borderId="0" xfId="55" applyFont="1" applyFill="1" applyBorder="1" applyAlignment="1" applyProtection="1">
      <alignment horizontal="right" vertical="center" wrapText="1"/>
    </xf>
    <xf numFmtId="0" fontId="77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49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9" fillId="0" borderId="5" xfId="62" applyFont="1" applyFill="1" applyBorder="1" applyAlignment="1" applyProtection="1">
      <alignment horizontal="left" vertical="center" wrapTex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8" borderId="39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8" fillId="11" borderId="40" xfId="61" applyNumberFormat="1" applyFont="1" applyFill="1" applyBorder="1" applyAlignment="1" applyProtection="1">
      <alignment horizontal="center" vertical="center" wrapText="1"/>
    </xf>
    <xf numFmtId="49" fontId="8" fillId="11" borderId="35" xfId="61" applyNumberFormat="1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11" borderId="41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8" borderId="39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8" fillId="7" borderId="0" xfId="62" applyFont="1" applyFill="1" applyBorder="1" applyAlignment="1" applyProtection="1">
      <alignment horizontal="center" vertical="center" wrapText="1"/>
    </xf>
    <xf numFmtId="0" fontId="8" fillId="12" borderId="5" xfId="53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4" xfId="41"/>
    <cellStyle name="Обычный 14 2" xfId="104"/>
    <cellStyle name="Обычный 14 3" xfId="105"/>
    <cellStyle name="Обычный 14 4" xfId="106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22</xdr:row>
      <xdr:rowOff>0</xdr:rowOff>
    </xdr:from>
    <xdr:to>
      <xdr:col>28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11391900" y="3571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11353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19421475" y="4448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19421475" y="4448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27</xdr:row>
      <xdr:rowOff>0</xdr:rowOff>
    </xdr:from>
    <xdr:to>
      <xdr:col>30</xdr:col>
      <xdr:colOff>228600</xdr:colOff>
      <xdr:row>27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19421475" y="4448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95</xdr:row>
      <xdr:rowOff>0</xdr:rowOff>
    </xdr:from>
    <xdr:to>
      <xdr:col>28</xdr:col>
      <xdr:colOff>228600</xdr:colOff>
      <xdr:row>95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8266736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30</xdr:col>
      <xdr:colOff>38100</xdr:colOff>
      <xdr:row>96</xdr:row>
      <xdr:rowOff>0</xdr:rowOff>
    </xdr:from>
    <xdr:to>
      <xdr:col>30</xdr:col>
      <xdr:colOff>228600</xdr:colOff>
      <xdr:row>96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9479009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241</v>
      </c>
    </row>
    <row r="2" spans="1:27" ht="16.5" customHeight="1">
      <c r="B2" s="796" t="str">
        <f>"Код отчёта: " &amp; GetCode()</f>
        <v>Код отчёта: FAS.JKH.OPEN.INFO.PRICE.GVS</v>
      </c>
      <c r="C2" s="796"/>
      <c r="D2" s="796"/>
      <c r="E2" s="796"/>
      <c r="F2" s="796"/>
      <c r="G2" s="796"/>
      <c r="Q2" s="331"/>
      <c r="R2" s="331"/>
      <c r="S2" s="331"/>
      <c r="T2" s="331"/>
      <c r="U2" s="331"/>
      <c r="V2" s="331"/>
      <c r="W2" s="331"/>
    </row>
    <row r="3" spans="1:27" ht="18" customHeight="1">
      <c r="B3" s="797" t="str">
        <f>"Версия " &amp; GetVersion()</f>
        <v>Версия 1.0.2</v>
      </c>
      <c r="C3" s="797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800" t="s">
        <v>642</v>
      </c>
      <c r="C5" s="801"/>
      <c r="D5" s="801"/>
      <c r="E5" s="801"/>
      <c r="F5" s="801"/>
      <c r="G5" s="801"/>
      <c r="H5" s="801"/>
      <c r="I5" s="801"/>
      <c r="J5" s="801"/>
      <c r="K5" s="801"/>
      <c r="L5" s="801"/>
      <c r="M5" s="801"/>
      <c r="N5" s="801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98" t="s">
        <v>631</v>
      </c>
      <c r="F7" s="798"/>
      <c r="G7" s="798"/>
      <c r="H7" s="798"/>
      <c r="I7" s="798"/>
      <c r="J7" s="798"/>
      <c r="K7" s="798"/>
      <c r="L7" s="798"/>
      <c r="M7" s="798"/>
      <c r="N7" s="798"/>
      <c r="O7" s="798"/>
      <c r="P7" s="798"/>
      <c r="Q7" s="798"/>
      <c r="R7" s="798"/>
      <c r="S7" s="798"/>
      <c r="T7" s="798"/>
      <c r="U7" s="798"/>
      <c r="V7" s="798"/>
      <c r="W7" s="798"/>
      <c r="X7" s="798"/>
      <c r="Y7" s="58"/>
    </row>
    <row r="8" spans="1:27" ht="15" customHeight="1">
      <c r="A8" s="42"/>
      <c r="B8" s="77"/>
      <c r="C8" s="76"/>
      <c r="D8" s="59"/>
      <c r="E8" s="798"/>
      <c r="F8" s="798"/>
      <c r="G8" s="798"/>
      <c r="H8" s="798"/>
      <c r="I8" s="798"/>
      <c r="J8" s="798"/>
      <c r="K8" s="798"/>
      <c r="L8" s="798"/>
      <c r="M8" s="798"/>
      <c r="N8" s="798"/>
      <c r="O8" s="798"/>
      <c r="P8" s="798"/>
      <c r="Q8" s="798"/>
      <c r="R8" s="798"/>
      <c r="S8" s="798"/>
      <c r="T8" s="798"/>
      <c r="U8" s="798"/>
      <c r="V8" s="798"/>
      <c r="W8" s="798"/>
      <c r="X8" s="798"/>
      <c r="Y8" s="58"/>
    </row>
    <row r="9" spans="1:27" ht="15" customHeight="1">
      <c r="A9" s="42"/>
      <c r="B9" s="77"/>
      <c r="C9" s="76"/>
      <c r="D9" s="59"/>
      <c r="E9" s="798"/>
      <c r="F9" s="798"/>
      <c r="G9" s="798"/>
      <c r="H9" s="798"/>
      <c r="I9" s="798"/>
      <c r="J9" s="798"/>
      <c r="K9" s="798"/>
      <c r="L9" s="798"/>
      <c r="M9" s="798"/>
      <c r="N9" s="798"/>
      <c r="O9" s="798"/>
      <c r="P9" s="798"/>
      <c r="Q9" s="798"/>
      <c r="R9" s="798"/>
      <c r="S9" s="798"/>
      <c r="T9" s="798"/>
      <c r="U9" s="798"/>
      <c r="V9" s="798"/>
      <c r="W9" s="798"/>
      <c r="X9" s="798"/>
      <c r="Y9" s="58"/>
    </row>
    <row r="10" spans="1:27" ht="10.5" customHeight="1">
      <c r="A10" s="42"/>
      <c r="B10" s="77"/>
      <c r="C10" s="76"/>
      <c r="D10" s="59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798"/>
      <c r="Y10" s="58"/>
    </row>
    <row r="11" spans="1:27" ht="27" customHeight="1">
      <c r="A11" s="42"/>
      <c r="B11" s="77"/>
      <c r="C11" s="76"/>
      <c r="D11" s="59"/>
      <c r="E11" s="798"/>
      <c r="F11" s="798"/>
      <c r="G11" s="798"/>
      <c r="H11" s="798"/>
      <c r="I11" s="798"/>
      <c r="J11" s="798"/>
      <c r="K11" s="798"/>
      <c r="L11" s="798"/>
      <c r="M11" s="798"/>
      <c r="N11" s="798"/>
      <c r="O11" s="798"/>
      <c r="P11" s="798"/>
      <c r="Q11" s="798"/>
      <c r="R11" s="798"/>
      <c r="S11" s="798"/>
      <c r="T11" s="798"/>
      <c r="U11" s="798"/>
      <c r="V11" s="798"/>
      <c r="W11" s="798"/>
      <c r="X11" s="798"/>
      <c r="Y11" s="58"/>
    </row>
    <row r="12" spans="1:27" ht="12" customHeight="1">
      <c r="A12" s="42"/>
      <c r="B12" s="77"/>
      <c r="C12" s="76"/>
      <c r="D12" s="59"/>
      <c r="E12" s="798"/>
      <c r="F12" s="798"/>
      <c r="G12" s="798"/>
      <c r="H12" s="798"/>
      <c r="I12" s="798"/>
      <c r="J12" s="798"/>
      <c r="K12" s="798"/>
      <c r="L12" s="798"/>
      <c r="M12" s="798"/>
      <c r="N12" s="798"/>
      <c r="O12" s="798"/>
      <c r="P12" s="798"/>
      <c r="Q12" s="798"/>
      <c r="R12" s="798"/>
      <c r="S12" s="798"/>
      <c r="T12" s="798"/>
      <c r="U12" s="798"/>
      <c r="V12" s="798"/>
      <c r="W12" s="798"/>
      <c r="X12" s="798"/>
      <c r="Y12" s="58"/>
    </row>
    <row r="13" spans="1:27" ht="38.25" customHeight="1">
      <c r="A13" s="42"/>
      <c r="B13" s="77"/>
      <c r="C13" s="76"/>
      <c r="D13" s="59"/>
      <c r="E13" s="798"/>
      <c r="F13" s="798"/>
      <c r="G13" s="798"/>
      <c r="H13" s="798"/>
      <c r="I13" s="798"/>
      <c r="J13" s="798"/>
      <c r="K13" s="798"/>
      <c r="L13" s="798"/>
      <c r="M13" s="798"/>
      <c r="N13" s="798"/>
      <c r="O13" s="798"/>
      <c r="P13" s="798"/>
      <c r="Q13" s="798"/>
      <c r="R13" s="798"/>
      <c r="S13" s="798"/>
      <c r="T13" s="798"/>
      <c r="U13" s="798"/>
      <c r="V13" s="798"/>
      <c r="W13" s="798"/>
      <c r="X13" s="798"/>
      <c r="Y13" s="72"/>
    </row>
    <row r="14" spans="1:27" ht="15" customHeight="1">
      <c r="A14" s="42"/>
      <c r="B14" s="77"/>
      <c r="C14" s="76"/>
      <c r="D14" s="59"/>
      <c r="E14" s="798"/>
      <c r="F14" s="798"/>
      <c r="G14" s="798"/>
      <c r="H14" s="798"/>
      <c r="I14" s="798"/>
      <c r="J14" s="798"/>
      <c r="K14" s="798"/>
      <c r="L14" s="798"/>
      <c r="M14" s="798"/>
      <c r="N14" s="798"/>
      <c r="O14" s="798"/>
      <c r="P14" s="798"/>
      <c r="Q14" s="798"/>
      <c r="R14" s="798"/>
      <c r="S14" s="798"/>
      <c r="T14" s="798"/>
      <c r="U14" s="798"/>
      <c r="V14" s="798"/>
      <c r="W14" s="798"/>
      <c r="X14" s="798"/>
      <c r="Y14" s="58"/>
    </row>
    <row r="15" spans="1:27" ht="15">
      <c r="A15" s="42"/>
      <c r="B15" s="77"/>
      <c r="C15" s="76"/>
      <c r="D15" s="59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8"/>
      <c r="W15" s="798"/>
      <c r="X15" s="798"/>
      <c r="Y15" s="58"/>
    </row>
    <row r="16" spans="1:27" ht="15">
      <c r="A16" s="42"/>
      <c r="B16" s="77"/>
      <c r="C16" s="76"/>
      <c r="D16" s="59"/>
      <c r="E16" s="798"/>
      <c r="F16" s="798"/>
      <c r="G16" s="798"/>
      <c r="H16" s="798"/>
      <c r="I16" s="798"/>
      <c r="J16" s="798"/>
      <c r="K16" s="798"/>
      <c r="L16" s="798"/>
      <c r="M16" s="798"/>
      <c r="N16" s="798"/>
      <c r="O16" s="798"/>
      <c r="P16" s="798"/>
      <c r="Q16" s="798"/>
      <c r="R16" s="798"/>
      <c r="S16" s="798"/>
      <c r="T16" s="798"/>
      <c r="U16" s="798"/>
      <c r="V16" s="798"/>
      <c r="W16" s="798"/>
      <c r="X16" s="798"/>
      <c r="Y16" s="58"/>
    </row>
    <row r="17" spans="1:25" ht="15" customHeight="1">
      <c r="A17" s="42"/>
      <c r="B17" s="77"/>
      <c r="C17" s="76"/>
      <c r="D17" s="59"/>
      <c r="E17" s="798"/>
      <c r="F17" s="798"/>
      <c r="G17" s="798"/>
      <c r="H17" s="798"/>
      <c r="I17" s="798"/>
      <c r="J17" s="798"/>
      <c r="K17" s="798"/>
      <c r="L17" s="798"/>
      <c r="M17" s="798"/>
      <c r="N17" s="798"/>
      <c r="O17" s="798"/>
      <c r="P17" s="798"/>
      <c r="Q17" s="798"/>
      <c r="R17" s="798"/>
      <c r="S17" s="798"/>
      <c r="T17" s="798"/>
      <c r="U17" s="798"/>
      <c r="V17" s="798"/>
      <c r="W17" s="798"/>
      <c r="X17" s="798"/>
      <c r="Y17" s="58"/>
    </row>
    <row r="18" spans="1:25" ht="15">
      <c r="A18" s="42"/>
      <c r="B18" s="77"/>
      <c r="C18" s="76"/>
      <c r="D18" s="59"/>
      <c r="E18" s="798"/>
      <c r="F18" s="798"/>
      <c r="G18" s="798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8"/>
      <c r="V18" s="798"/>
      <c r="W18" s="798"/>
      <c r="X18" s="798"/>
      <c r="Y18" s="58"/>
    </row>
    <row r="19" spans="1:25" ht="59.25" customHeight="1">
      <c r="A19" s="42"/>
      <c r="B19" s="77"/>
      <c r="C19" s="76"/>
      <c r="D19" s="65"/>
      <c r="E19" s="798"/>
      <c r="F19" s="798"/>
      <c r="G19" s="798"/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239</v>
      </c>
      <c r="F21" s="803" t="s">
        <v>256</v>
      </c>
      <c r="G21" s="804"/>
      <c r="H21" s="804"/>
      <c r="I21" s="804"/>
      <c r="J21" s="804"/>
      <c r="K21" s="804"/>
      <c r="L21" s="804"/>
      <c r="M21" s="804"/>
      <c r="N21" s="59"/>
      <c r="O21" s="70" t="s">
        <v>239</v>
      </c>
      <c r="P21" s="805" t="s">
        <v>240</v>
      </c>
      <c r="Q21" s="806"/>
      <c r="R21" s="806"/>
      <c r="S21" s="806"/>
      <c r="T21" s="806"/>
      <c r="U21" s="806"/>
      <c r="V21" s="806"/>
      <c r="W21" s="806"/>
      <c r="X21" s="806"/>
      <c r="Y21" s="58"/>
    </row>
    <row r="22" spans="1:25" ht="14.25" hidden="1" customHeight="1">
      <c r="A22" s="42"/>
      <c r="B22" s="77"/>
      <c r="C22" s="76"/>
      <c r="D22" s="60"/>
      <c r="E22" s="93" t="s">
        <v>239</v>
      </c>
      <c r="F22" s="803" t="s">
        <v>242</v>
      </c>
      <c r="G22" s="804"/>
      <c r="H22" s="804"/>
      <c r="I22" s="804"/>
      <c r="J22" s="804"/>
      <c r="K22" s="804"/>
      <c r="L22" s="804"/>
      <c r="M22" s="804"/>
      <c r="N22" s="59"/>
      <c r="O22" s="73" t="s">
        <v>239</v>
      </c>
      <c r="P22" s="805" t="s">
        <v>629</v>
      </c>
      <c r="Q22" s="806"/>
      <c r="R22" s="806"/>
      <c r="S22" s="806"/>
      <c r="T22" s="806"/>
      <c r="U22" s="806"/>
      <c r="V22" s="806"/>
      <c r="W22" s="806"/>
      <c r="X22" s="80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99"/>
      <c r="Q23" s="799"/>
      <c r="R23" s="799"/>
      <c r="S23" s="799"/>
      <c r="T23" s="799"/>
      <c r="U23" s="799"/>
      <c r="V23" s="799"/>
      <c r="W23" s="799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802" t="s">
        <v>425</v>
      </c>
      <c r="F35" s="802"/>
      <c r="G35" s="802"/>
      <c r="H35" s="802"/>
      <c r="I35" s="802"/>
      <c r="J35" s="802"/>
      <c r="K35" s="802"/>
      <c r="L35" s="802"/>
      <c r="M35" s="802"/>
      <c r="N35" s="802"/>
      <c r="O35" s="802"/>
      <c r="P35" s="802"/>
      <c r="Q35" s="802"/>
      <c r="R35" s="802"/>
      <c r="S35" s="802"/>
      <c r="T35" s="802"/>
      <c r="U35" s="802"/>
      <c r="V35" s="802"/>
      <c r="W35" s="802"/>
      <c r="X35" s="802"/>
      <c r="Y35" s="58"/>
    </row>
    <row r="36" spans="1:25" ht="38.25" hidden="1" customHeight="1">
      <c r="A36" s="42"/>
      <c r="B36" s="77"/>
      <c r="C36" s="76"/>
      <c r="D36" s="60"/>
      <c r="E36" s="802"/>
      <c r="F36" s="802"/>
      <c r="G36" s="802"/>
      <c r="H36" s="802"/>
      <c r="I36" s="802"/>
      <c r="J36" s="802"/>
      <c r="K36" s="802"/>
      <c r="L36" s="802"/>
      <c r="M36" s="802"/>
      <c r="N36" s="802"/>
      <c r="O36" s="802"/>
      <c r="P36" s="802"/>
      <c r="Q36" s="802"/>
      <c r="R36" s="802"/>
      <c r="S36" s="802"/>
      <c r="T36" s="802"/>
      <c r="U36" s="802"/>
      <c r="V36" s="802"/>
      <c r="W36" s="802"/>
      <c r="X36" s="802"/>
      <c r="Y36" s="58"/>
    </row>
    <row r="37" spans="1:25" ht="9.75" hidden="1" customHeight="1">
      <c r="A37" s="42"/>
      <c r="B37" s="77"/>
      <c r="C37" s="76"/>
      <c r="D37" s="60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58"/>
    </row>
    <row r="38" spans="1:25" ht="51" hidden="1" customHeight="1">
      <c r="A38" s="42"/>
      <c r="B38" s="77"/>
      <c r="C38" s="76"/>
      <c r="D38" s="60"/>
      <c r="E38" s="802"/>
      <c r="F38" s="802"/>
      <c r="G38" s="802"/>
      <c r="H38" s="802"/>
      <c r="I38" s="802"/>
      <c r="J38" s="802"/>
      <c r="K38" s="802"/>
      <c r="L38" s="802"/>
      <c r="M38" s="802"/>
      <c r="N38" s="802"/>
      <c r="O38" s="802"/>
      <c r="P38" s="802"/>
      <c r="Q38" s="802"/>
      <c r="R38" s="802"/>
      <c r="S38" s="802"/>
      <c r="T38" s="802"/>
      <c r="U38" s="802"/>
      <c r="V38" s="802"/>
      <c r="W38" s="802"/>
      <c r="X38" s="802"/>
      <c r="Y38" s="58"/>
    </row>
    <row r="39" spans="1:25" ht="15" hidden="1" customHeight="1">
      <c r="A39" s="42"/>
      <c r="B39" s="77"/>
      <c r="C39" s="76"/>
      <c r="D39" s="60"/>
      <c r="E39" s="802"/>
      <c r="F39" s="802"/>
      <c r="G39" s="802"/>
      <c r="H39" s="802"/>
      <c r="I39" s="802"/>
      <c r="J39" s="802"/>
      <c r="K39" s="802"/>
      <c r="L39" s="802"/>
      <c r="M39" s="802"/>
      <c r="N39" s="802"/>
      <c r="O39" s="802"/>
      <c r="P39" s="802"/>
      <c r="Q39" s="802"/>
      <c r="R39" s="802"/>
      <c r="S39" s="802"/>
      <c r="T39" s="802"/>
      <c r="U39" s="802"/>
      <c r="V39" s="802"/>
      <c r="W39" s="802"/>
      <c r="X39" s="802"/>
      <c r="Y39" s="58"/>
    </row>
    <row r="40" spans="1:25" ht="12" hidden="1" customHeight="1">
      <c r="A40" s="42"/>
      <c r="B40" s="77"/>
      <c r="C40" s="76"/>
      <c r="D40" s="60"/>
      <c r="E40" s="788"/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89"/>
      <c r="W40" s="789"/>
      <c r="X40" s="789"/>
      <c r="Y40" s="58"/>
    </row>
    <row r="41" spans="1:25" ht="38.25" hidden="1" customHeight="1">
      <c r="A41" s="42"/>
      <c r="B41" s="77"/>
      <c r="C41" s="76"/>
      <c r="D41" s="60"/>
      <c r="E41" s="802"/>
      <c r="F41" s="802"/>
      <c r="G41" s="802"/>
      <c r="H41" s="802"/>
      <c r="I41" s="802"/>
      <c r="J41" s="802"/>
      <c r="K41" s="802"/>
      <c r="L41" s="802"/>
      <c r="M41" s="802"/>
      <c r="N41" s="802"/>
      <c r="O41" s="802"/>
      <c r="P41" s="802"/>
      <c r="Q41" s="802"/>
      <c r="R41" s="802"/>
      <c r="S41" s="802"/>
      <c r="T41" s="802"/>
      <c r="U41" s="802"/>
      <c r="V41" s="802"/>
      <c r="W41" s="802"/>
      <c r="X41" s="802"/>
      <c r="Y41" s="58"/>
    </row>
    <row r="42" spans="1:25" ht="15" hidden="1">
      <c r="A42" s="42"/>
      <c r="B42" s="77"/>
      <c r="C42" s="76"/>
      <c r="D42" s="60"/>
      <c r="E42" s="802"/>
      <c r="F42" s="802"/>
      <c r="G42" s="802"/>
      <c r="H42" s="802"/>
      <c r="I42" s="802"/>
      <c r="J42" s="802"/>
      <c r="K42" s="802"/>
      <c r="L42" s="802"/>
      <c r="M42" s="802"/>
      <c r="N42" s="802"/>
      <c r="O42" s="802"/>
      <c r="P42" s="802"/>
      <c r="Q42" s="802"/>
      <c r="R42" s="802"/>
      <c r="S42" s="802"/>
      <c r="T42" s="802"/>
      <c r="U42" s="802"/>
      <c r="V42" s="802"/>
      <c r="W42" s="802"/>
      <c r="X42" s="802"/>
      <c r="Y42" s="58"/>
    </row>
    <row r="43" spans="1:25" ht="15" hidden="1">
      <c r="A43" s="42"/>
      <c r="B43" s="77"/>
      <c r="C43" s="76"/>
      <c r="D43" s="60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58"/>
    </row>
    <row r="44" spans="1:25" ht="33.75" hidden="1" customHeight="1">
      <c r="A44" s="42"/>
      <c r="B44" s="77"/>
      <c r="C44" s="76"/>
      <c r="D44" s="65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58"/>
    </row>
    <row r="45" spans="1:25" ht="15" hidden="1">
      <c r="A45" s="42"/>
      <c r="B45" s="77"/>
      <c r="C45" s="76"/>
      <c r="D45" s="65"/>
      <c r="E45" s="802"/>
      <c r="F45" s="802"/>
      <c r="G45" s="802"/>
      <c r="H45" s="802"/>
      <c r="I45" s="802"/>
      <c r="J45" s="802"/>
      <c r="K45" s="802"/>
      <c r="L45" s="802"/>
      <c r="M45" s="802"/>
      <c r="N45" s="802"/>
      <c r="O45" s="802"/>
      <c r="P45" s="802"/>
      <c r="Q45" s="802"/>
      <c r="R45" s="802"/>
      <c r="S45" s="802"/>
      <c r="T45" s="802"/>
      <c r="U45" s="802"/>
      <c r="V45" s="802"/>
      <c r="W45" s="802"/>
      <c r="X45" s="802"/>
      <c r="Y45" s="58"/>
    </row>
    <row r="46" spans="1:25" ht="24" hidden="1" customHeight="1">
      <c r="A46" s="42"/>
      <c r="B46" s="77"/>
      <c r="C46" s="76"/>
      <c r="D46" s="60"/>
      <c r="E46" s="790" t="s">
        <v>238</v>
      </c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58"/>
    </row>
    <row r="47" spans="1:25" ht="37.5" hidden="1" customHeight="1">
      <c r="A47" s="42"/>
      <c r="B47" s="77"/>
      <c r="C47" s="76"/>
      <c r="D47" s="6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58"/>
    </row>
    <row r="48" spans="1:25" ht="24" hidden="1" customHeight="1">
      <c r="A48" s="42"/>
      <c r="B48" s="77"/>
      <c r="C48" s="76"/>
      <c r="D48" s="6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0"/>
      <c r="X48" s="790"/>
      <c r="Y48" s="58"/>
    </row>
    <row r="49" spans="1:25" ht="51" hidden="1" customHeight="1">
      <c r="A49" s="42"/>
      <c r="B49" s="77"/>
      <c r="C49" s="76"/>
      <c r="D49" s="6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0"/>
      <c r="X49" s="790"/>
      <c r="Y49" s="58"/>
    </row>
    <row r="50" spans="1:25" ht="15" hidden="1">
      <c r="A50" s="42"/>
      <c r="B50" s="77"/>
      <c r="C50" s="76"/>
      <c r="D50" s="60"/>
      <c r="E50" s="790"/>
      <c r="F50" s="790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0"/>
      <c r="T50" s="790"/>
      <c r="U50" s="790"/>
      <c r="V50" s="790"/>
      <c r="W50" s="790"/>
      <c r="X50" s="790"/>
      <c r="Y50" s="58"/>
    </row>
    <row r="51" spans="1:25" ht="15" hidden="1">
      <c r="A51" s="42"/>
      <c r="B51" s="77"/>
      <c r="C51" s="76"/>
      <c r="D51" s="6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  <c r="Y51" s="58"/>
    </row>
    <row r="52" spans="1:25" ht="15" hidden="1">
      <c r="A52" s="42"/>
      <c r="B52" s="77"/>
      <c r="C52" s="76"/>
      <c r="D52" s="60"/>
      <c r="E52" s="790"/>
      <c r="F52" s="790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790"/>
      <c r="W52" s="790"/>
      <c r="X52" s="790"/>
      <c r="Y52" s="58"/>
    </row>
    <row r="53" spans="1:25" ht="15" hidden="1">
      <c r="A53" s="42"/>
      <c r="B53" s="77"/>
      <c r="C53" s="76"/>
      <c r="D53" s="6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0"/>
      <c r="X53" s="790"/>
      <c r="Y53" s="58"/>
    </row>
    <row r="54" spans="1:25" ht="15" hidden="1">
      <c r="A54" s="42"/>
      <c r="B54" s="77"/>
      <c r="C54" s="76"/>
      <c r="D54" s="60"/>
      <c r="E54" s="790"/>
      <c r="F54" s="790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0"/>
      <c r="T54" s="790"/>
      <c r="U54" s="790"/>
      <c r="V54" s="790"/>
      <c r="W54" s="790"/>
      <c r="X54" s="790"/>
      <c r="Y54" s="58"/>
    </row>
    <row r="55" spans="1:25" ht="15" hidden="1">
      <c r="A55" s="42"/>
      <c r="B55" s="77"/>
      <c r="C55" s="76"/>
      <c r="D55" s="6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0"/>
      <c r="X55" s="790"/>
      <c r="Y55" s="58"/>
    </row>
    <row r="56" spans="1:25" ht="25.5" hidden="1" customHeight="1">
      <c r="A56" s="42"/>
      <c r="B56" s="77"/>
      <c r="C56" s="76"/>
      <c r="D56" s="65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  <c r="Y56" s="58"/>
    </row>
    <row r="57" spans="1:25" ht="15" hidden="1">
      <c r="A57" s="42"/>
      <c r="B57" s="77"/>
      <c r="C57" s="76"/>
      <c r="D57" s="65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  <c r="Y57" s="58"/>
    </row>
    <row r="58" spans="1:25" ht="15" hidden="1" customHeight="1">
      <c r="A58" s="42"/>
      <c r="B58" s="77"/>
      <c r="C58" s="76"/>
      <c r="D58" s="60"/>
      <c r="E58" s="791" t="s">
        <v>426</v>
      </c>
      <c r="F58" s="791"/>
      <c r="G58" s="791"/>
      <c r="H58" s="791"/>
      <c r="I58" s="791"/>
      <c r="J58" s="791"/>
      <c r="K58" s="791"/>
      <c r="L58" s="791"/>
      <c r="M58" s="791"/>
      <c r="N58" s="791"/>
      <c r="O58" s="791"/>
      <c r="P58" s="791"/>
      <c r="Q58" s="791"/>
      <c r="R58" s="791"/>
      <c r="S58" s="791"/>
      <c r="T58" s="791"/>
      <c r="U58" s="791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793"/>
      <c r="F59" s="793"/>
      <c r="G59" s="793"/>
      <c r="H59" s="788"/>
      <c r="I59" s="789"/>
      <c r="J59" s="789"/>
      <c r="K59" s="789"/>
      <c r="L59" s="789"/>
      <c r="M59" s="789"/>
      <c r="N59" s="789"/>
      <c r="O59" s="789"/>
      <c r="P59" s="789"/>
      <c r="Q59" s="789"/>
      <c r="R59" s="789"/>
      <c r="S59" s="789"/>
      <c r="T59" s="789"/>
      <c r="U59" s="789"/>
      <c r="V59" s="789"/>
      <c r="W59" s="789"/>
      <c r="X59" s="789"/>
      <c r="Y59" s="58"/>
    </row>
    <row r="60" spans="1:25" ht="15" hidden="1" customHeight="1">
      <c r="A60" s="42"/>
      <c r="B60" s="77"/>
      <c r="C60" s="76"/>
      <c r="D60" s="60"/>
      <c r="E60" s="792"/>
      <c r="F60" s="792"/>
      <c r="G60" s="792"/>
      <c r="H60" s="787"/>
      <c r="I60" s="787"/>
      <c r="J60" s="787"/>
      <c r="K60" s="787"/>
      <c r="L60" s="787"/>
      <c r="M60" s="787"/>
      <c r="N60" s="787"/>
      <c r="O60" s="787"/>
      <c r="P60" s="787"/>
      <c r="Q60" s="787"/>
      <c r="R60" s="787"/>
      <c r="S60" s="787"/>
      <c r="T60" s="787"/>
      <c r="U60" s="787"/>
      <c r="V60" s="787"/>
      <c r="W60" s="787"/>
      <c r="X60" s="787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87"/>
      <c r="I61" s="787"/>
      <c r="J61" s="787"/>
      <c r="K61" s="787"/>
      <c r="L61" s="787"/>
      <c r="M61" s="787"/>
      <c r="N61" s="787"/>
      <c r="O61" s="787"/>
      <c r="P61" s="787"/>
      <c r="Q61" s="787"/>
      <c r="R61" s="787"/>
      <c r="S61" s="787"/>
      <c r="T61" s="787"/>
      <c r="U61" s="787"/>
      <c r="V61" s="787"/>
      <c r="W61" s="787"/>
      <c r="X61" s="787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91" t="s">
        <v>427</v>
      </c>
      <c r="F70" s="791"/>
      <c r="G70" s="791"/>
      <c r="H70" s="791"/>
      <c r="I70" s="791"/>
      <c r="J70" s="791"/>
      <c r="K70" s="791"/>
      <c r="L70" s="791"/>
      <c r="M70" s="791"/>
      <c r="N70" s="791"/>
      <c r="O70" s="791"/>
      <c r="P70" s="791"/>
      <c r="Q70" s="791"/>
      <c r="R70" s="791"/>
      <c r="S70" s="791"/>
      <c r="T70" s="791"/>
      <c r="U70" s="592"/>
      <c r="V70" s="592"/>
      <c r="W70" s="592"/>
      <c r="X70" s="592"/>
      <c r="Y70" s="58"/>
    </row>
    <row r="71" spans="1:25" ht="15" hidden="1">
      <c r="A71" s="42"/>
      <c r="B71" s="77"/>
      <c r="C71" s="76"/>
      <c r="D71" s="60"/>
      <c r="E71" s="791" t="s">
        <v>628</v>
      </c>
      <c r="F71" s="791"/>
      <c r="G71" s="791"/>
      <c r="H71" s="791"/>
      <c r="I71" s="791"/>
      <c r="J71" s="791"/>
      <c r="K71" s="791"/>
      <c r="L71" s="791"/>
      <c r="M71" s="791"/>
      <c r="N71" s="791"/>
      <c r="O71" s="791"/>
      <c r="P71" s="791"/>
      <c r="Q71" s="791"/>
      <c r="R71" s="791"/>
      <c r="S71" s="791"/>
      <c r="T71" s="791"/>
      <c r="U71" s="593"/>
      <c r="V71" s="593"/>
      <c r="W71" s="593"/>
      <c r="X71" s="593"/>
      <c r="Y71" s="58"/>
    </row>
    <row r="72" spans="1:25" ht="40.5" hidden="1" customHeight="1">
      <c r="A72" s="42"/>
      <c r="B72" s="77"/>
      <c r="C72" s="76"/>
      <c r="D72" s="60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8"/>
    </row>
    <row r="73" spans="1:25" ht="63" hidden="1" customHeight="1">
      <c r="A73" s="42"/>
      <c r="B73" s="77"/>
      <c r="C73" s="76"/>
      <c r="D73" s="60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  <c r="W73" s="593"/>
      <c r="X73" s="593"/>
      <c r="Y73" s="58"/>
    </row>
    <row r="74" spans="1:25" ht="30" hidden="1" customHeight="1">
      <c r="A74" s="42"/>
      <c r="B74" s="77"/>
      <c r="C74" s="76"/>
      <c r="D74" s="60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593"/>
      <c r="R74" s="593"/>
      <c r="S74" s="593"/>
      <c r="T74" s="593"/>
      <c r="U74" s="593"/>
      <c r="V74" s="593"/>
      <c r="W74" s="593"/>
      <c r="X74" s="593"/>
      <c r="Y74" s="58"/>
    </row>
    <row r="75" spans="1:25" ht="30" hidden="1" customHeight="1">
      <c r="A75" s="42"/>
      <c r="B75" s="77"/>
      <c r="C75" s="76"/>
      <c r="D75" s="60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  <c r="W75" s="593"/>
      <c r="X75" s="593"/>
      <c r="Y75" s="58"/>
    </row>
    <row r="76" spans="1:25" ht="15" hidden="1">
      <c r="A76" s="42"/>
      <c r="B76" s="77"/>
      <c r="C76" s="76"/>
      <c r="D76" s="60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  <c r="W76" s="593"/>
      <c r="X76" s="593"/>
      <c r="Y76" s="58"/>
    </row>
    <row r="77" spans="1:25" ht="15" hidden="1">
      <c r="A77" s="42"/>
      <c r="B77" s="77"/>
      <c r="C77" s="76"/>
      <c r="D77" s="60"/>
      <c r="E77" s="593"/>
      <c r="F77" s="593"/>
      <c r="G77" s="593"/>
      <c r="H77" s="593"/>
      <c r="I77" s="593"/>
      <c r="J77" s="593"/>
      <c r="K77" s="593"/>
      <c r="L77" s="593"/>
      <c r="M77" s="593"/>
      <c r="N77" s="593"/>
      <c r="O77" s="593"/>
      <c r="P77" s="593"/>
      <c r="Q77" s="593"/>
      <c r="R77" s="593"/>
      <c r="S77" s="593"/>
      <c r="T77" s="593"/>
      <c r="U77" s="593"/>
      <c r="V77" s="593"/>
      <c r="W77" s="593"/>
      <c r="X77" s="593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4"/>
      <c r="F79" s="594"/>
      <c r="G79" s="594"/>
      <c r="H79" s="594"/>
      <c r="I79" s="594"/>
      <c r="J79" s="594"/>
      <c r="K79" s="594"/>
      <c r="L79" s="594"/>
      <c r="M79" s="594"/>
      <c r="N79" s="594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8"/>
    </row>
    <row r="80" spans="1:25" ht="14.25" hidden="1" customHeight="1">
      <c r="A80" s="42"/>
      <c r="B80" s="77"/>
      <c r="C80" s="76"/>
      <c r="D80" s="60"/>
      <c r="E80" s="595"/>
      <c r="F80" s="595"/>
      <c r="G80" s="595"/>
      <c r="H80" s="595"/>
      <c r="Y80" s="58"/>
    </row>
    <row r="81" spans="1:25" ht="15" hidden="1">
      <c r="A81" s="42"/>
      <c r="B81" s="77"/>
      <c r="C81" s="76"/>
      <c r="D81" s="60"/>
      <c r="E81" s="791" t="s">
        <v>426</v>
      </c>
      <c r="F81" s="791"/>
      <c r="G81" s="791"/>
      <c r="H81" s="791"/>
      <c r="I81" s="791"/>
      <c r="J81" s="791"/>
      <c r="K81" s="791"/>
      <c r="L81" s="791"/>
      <c r="M81" s="791"/>
      <c r="N81" s="791"/>
      <c r="O81" s="791"/>
      <c r="P81" s="791"/>
      <c r="Q81" s="791"/>
      <c r="R81" s="791"/>
      <c r="S81" s="791"/>
      <c r="T81" s="791"/>
      <c r="U81" s="791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792"/>
      <c r="F82" s="792"/>
      <c r="G82" s="792"/>
      <c r="H82" s="788"/>
      <c r="I82" s="789"/>
      <c r="J82" s="789"/>
      <c r="K82" s="789"/>
      <c r="L82" s="789"/>
      <c r="M82" s="789"/>
      <c r="N82" s="789"/>
      <c r="O82" s="789"/>
      <c r="P82" s="789"/>
      <c r="Q82" s="789"/>
      <c r="R82" s="789"/>
      <c r="S82" s="789"/>
      <c r="T82" s="789"/>
      <c r="U82" s="789"/>
      <c r="V82" s="789"/>
      <c r="W82" s="789"/>
      <c r="X82" s="789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87"/>
      <c r="I84" s="787"/>
      <c r="J84" s="787"/>
      <c r="K84" s="787"/>
      <c r="L84" s="787"/>
      <c r="M84" s="787"/>
      <c r="N84" s="787"/>
      <c r="O84" s="787"/>
      <c r="P84" s="787"/>
      <c r="Q84" s="787"/>
      <c r="R84" s="787"/>
      <c r="S84" s="787"/>
      <c r="T84" s="787"/>
      <c r="U84" s="787"/>
      <c r="V84" s="787"/>
      <c r="W84" s="787"/>
      <c r="X84" s="787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95" t="s">
        <v>237</v>
      </c>
      <c r="F98" s="795"/>
      <c r="G98" s="795"/>
      <c r="H98" s="795"/>
      <c r="I98" s="795"/>
      <c r="J98" s="795"/>
      <c r="K98" s="795"/>
      <c r="L98" s="795"/>
      <c r="M98" s="795"/>
      <c r="N98" s="795"/>
      <c r="O98" s="795"/>
      <c r="P98" s="795"/>
      <c r="Q98" s="795"/>
      <c r="R98" s="795"/>
      <c r="S98" s="795"/>
      <c r="T98" s="795"/>
      <c r="U98" s="795"/>
      <c r="V98" s="795"/>
      <c r="W98" s="795"/>
      <c r="X98" s="795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94" t="s">
        <v>236</v>
      </c>
      <c r="G100" s="794"/>
      <c r="H100" s="794"/>
      <c r="I100" s="794"/>
      <c r="J100" s="794"/>
      <c r="K100" s="794"/>
      <c r="L100" s="794"/>
      <c r="M100" s="794"/>
      <c r="N100" s="794"/>
      <c r="O100" s="794"/>
      <c r="P100" s="794"/>
      <c r="Q100" s="794"/>
      <c r="R100" s="794"/>
      <c r="S100" s="794"/>
      <c r="T100" s="61"/>
      <c r="U100" s="59"/>
      <c r="V100" s="59"/>
      <c r="W100" s="59"/>
      <c r="X100" s="59"/>
      <c r="Y100" s="58"/>
      <c r="AA100" s="78" t="s">
        <v>234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94" t="s">
        <v>235</v>
      </c>
      <c r="G102" s="794"/>
      <c r="H102" s="794"/>
      <c r="I102" s="794"/>
      <c r="J102" s="794"/>
      <c r="K102" s="794"/>
      <c r="L102" s="794"/>
      <c r="M102" s="794"/>
      <c r="N102" s="794"/>
      <c r="O102" s="794"/>
      <c r="P102" s="794"/>
      <c r="Q102" s="794"/>
      <c r="R102" s="794"/>
      <c r="S102" s="794"/>
      <c r="T102" s="794"/>
      <c r="U102" s="794"/>
      <c r="V102" s="794"/>
      <c r="W102" s="794"/>
      <c r="X102" s="794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72</v>
      </c>
      <c r="B1" s="118" t="s">
        <v>73</v>
      </c>
      <c r="C1" s="118" t="s">
        <v>74</v>
      </c>
      <c r="D1" s="9"/>
    </row>
    <row r="2" spans="1:4">
      <c r="A2" s="778">
        <v>44551.662662037037</v>
      </c>
      <c r="B2" s="11" t="s">
        <v>712</v>
      </c>
      <c r="C2" s="11" t="s">
        <v>473</v>
      </c>
    </row>
    <row r="3" spans="1:4">
      <c r="A3" s="778">
        <v>44551.662685185183</v>
      </c>
      <c r="B3" s="11" t="s">
        <v>713</v>
      </c>
      <c r="C3" s="11" t="s">
        <v>473</v>
      </c>
    </row>
    <row r="4" spans="1:4">
      <c r="A4" s="778">
        <v>44551.662824074076</v>
      </c>
      <c r="B4" s="11" t="s">
        <v>712</v>
      </c>
      <c r="C4" s="11" t="s">
        <v>473</v>
      </c>
    </row>
    <row r="5" spans="1:4">
      <c r="A5" s="778">
        <v>44551.662835648145</v>
      </c>
      <c r="B5" s="11" t="s">
        <v>713</v>
      </c>
      <c r="C5" s="11" t="s">
        <v>473</v>
      </c>
    </row>
    <row r="6" spans="1:4">
      <c r="A6" s="778">
        <v>44551.664548611108</v>
      </c>
      <c r="B6" s="11" t="s">
        <v>712</v>
      </c>
      <c r="C6" s="11" t="s">
        <v>473</v>
      </c>
    </row>
    <row r="7" spans="1:4">
      <c r="A7" s="778">
        <v>44551.664560185185</v>
      </c>
      <c r="B7" s="11" t="s">
        <v>713</v>
      </c>
      <c r="C7" s="11" t="s">
        <v>473</v>
      </c>
    </row>
    <row r="8" spans="1:4">
      <c r="A8" s="778">
        <v>44552.423819444448</v>
      </c>
      <c r="B8" s="11" t="s">
        <v>712</v>
      </c>
      <c r="C8" s="11" t="s">
        <v>473</v>
      </c>
    </row>
    <row r="9" spans="1:4">
      <c r="A9" s="778">
        <v>44552.423831018517</v>
      </c>
      <c r="B9" s="11" t="s">
        <v>713</v>
      </c>
      <c r="C9" s="11" t="s">
        <v>473</v>
      </c>
    </row>
    <row r="10" spans="1:4">
      <c r="A10" s="778">
        <v>45581.61577546296</v>
      </c>
      <c r="B10" s="11" t="s">
        <v>712</v>
      </c>
      <c r="C10" s="11" t="s">
        <v>473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" zoomScaleNormal="100" workbookViewId="0">
      <selection activeCell="F44" sqref="F44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6" customFormat="1" ht="3" customHeight="1">
      <c r="A1" s="504"/>
      <c r="B1" s="505"/>
      <c r="F1" s="506">
        <v>26360469</v>
      </c>
      <c r="G1" s="507"/>
      <c r="I1" s="507"/>
    </row>
    <row r="2" spans="1:12" s="17" customFormat="1" ht="14.25">
      <c r="A2" s="271"/>
      <c r="B2" s="89"/>
      <c r="E2" s="512" t="str">
        <f>"Код шаблона: " &amp; GetCode()</f>
        <v>Код шаблона: FAS.JKH.OPEN.INFO.PRICE.GVS</v>
      </c>
      <c r="F2" s="584"/>
      <c r="G2" s="511"/>
      <c r="H2" s="511"/>
      <c r="I2" s="511"/>
      <c r="J2" s="511"/>
      <c r="K2" s="511"/>
      <c r="L2" s="511"/>
    </row>
    <row r="3" spans="1:12" ht="14.25">
      <c r="E3" s="513" t="str">
        <f>"Версия " &amp; GetVersion()</f>
        <v>Версия 1.0.2</v>
      </c>
      <c r="F3" s="584"/>
      <c r="G3" s="42"/>
      <c r="H3" s="42"/>
      <c r="I3" s="42"/>
      <c r="J3" s="42"/>
      <c r="K3" s="42"/>
      <c r="L3" s="361"/>
    </row>
    <row r="4" spans="1:12" s="491" customFormat="1" ht="6">
      <c r="A4" s="485"/>
      <c r="B4" s="486"/>
      <c r="C4" s="487"/>
      <c r="D4" s="488"/>
      <c r="E4" s="508"/>
      <c r="F4" s="509"/>
      <c r="G4" s="510"/>
      <c r="I4" s="492"/>
    </row>
    <row r="5" spans="1:12" ht="22.5">
      <c r="D5" s="23"/>
      <c r="E5" s="807" t="s">
        <v>642</v>
      </c>
      <c r="F5" s="808"/>
      <c r="G5" s="575"/>
      <c r="J5" s="416"/>
    </row>
    <row r="6" spans="1:12" s="491" customFormat="1" ht="6">
      <c r="A6" s="485"/>
      <c r="B6" s="486"/>
      <c r="C6" s="487"/>
      <c r="D6" s="488"/>
      <c r="E6" s="493"/>
      <c r="F6" s="494"/>
      <c r="G6" s="495"/>
      <c r="I6" s="492"/>
    </row>
    <row r="7" spans="1:12" ht="27">
      <c r="D7" s="23"/>
      <c r="E7" s="24" t="s">
        <v>54</v>
      </c>
      <c r="F7" s="442" t="s">
        <v>96</v>
      </c>
      <c r="G7" s="503"/>
    </row>
    <row r="8" spans="1:12" s="491" customFormat="1" ht="6">
      <c r="A8" s="485"/>
      <c r="B8" s="486"/>
      <c r="C8" s="487"/>
      <c r="D8" s="488"/>
      <c r="E8" s="489"/>
      <c r="F8" s="490"/>
      <c r="G8" s="488"/>
      <c r="I8" s="492"/>
    </row>
    <row r="9" spans="1:12" ht="27">
      <c r="D9" s="23"/>
      <c r="E9" s="24" t="s">
        <v>511</v>
      </c>
      <c r="F9" s="466" t="s">
        <v>87</v>
      </c>
      <c r="G9" s="502"/>
    </row>
    <row r="10" spans="1:12" s="491" customFormat="1" ht="6">
      <c r="A10" s="496"/>
      <c r="B10" s="486"/>
      <c r="C10" s="487"/>
      <c r="D10" s="497"/>
      <c r="E10" s="493"/>
      <c r="F10" s="498"/>
      <c r="G10" s="499"/>
      <c r="I10" s="492"/>
    </row>
    <row r="11" spans="1:12" ht="27">
      <c r="A11" s="274"/>
      <c r="D11" s="23"/>
      <c r="E11" s="80" t="s">
        <v>509</v>
      </c>
      <c r="F11" s="779" t="s">
        <v>1056</v>
      </c>
      <c r="G11" s="500"/>
    </row>
    <row r="12" spans="1:12" ht="27">
      <c r="D12" s="23"/>
      <c r="E12" s="80" t="s">
        <v>510</v>
      </c>
      <c r="F12" s="779" t="s">
        <v>1057</v>
      </c>
      <c r="G12" s="502"/>
    </row>
    <row r="13" spans="1:12" s="491" customFormat="1" ht="6">
      <c r="A13" s="496"/>
      <c r="B13" s="486"/>
      <c r="C13" s="487"/>
      <c r="D13" s="497"/>
      <c r="E13" s="493"/>
      <c r="F13" s="498"/>
      <c r="G13" s="499"/>
      <c r="I13" s="492"/>
    </row>
    <row r="14" spans="1:12" ht="27">
      <c r="D14" s="23"/>
      <c r="E14" s="80" t="s">
        <v>377</v>
      </c>
      <c r="F14" s="443" t="s">
        <v>44</v>
      </c>
      <c r="G14" s="502"/>
    </row>
    <row r="15" spans="1:12" ht="27" hidden="1">
      <c r="D15" s="23"/>
      <c r="E15" s="80" t="s">
        <v>301</v>
      </c>
      <c r="F15" s="445" t="s">
        <v>714</v>
      </c>
      <c r="G15" s="502"/>
    </row>
    <row r="16" spans="1:12" ht="27" hidden="1">
      <c r="D16" s="23"/>
      <c r="E16" s="80" t="s">
        <v>678</v>
      </c>
      <c r="F16" s="445"/>
      <c r="G16" s="502"/>
    </row>
    <row r="17" spans="1:9" ht="19.5">
      <c r="D17" s="23"/>
      <c r="E17" s="24"/>
      <c r="F17" s="587" t="s">
        <v>704</v>
      </c>
      <c r="G17" s="20"/>
    </row>
    <row r="18" spans="1:9" ht="27">
      <c r="D18" s="23"/>
      <c r="E18" s="80" t="s">
        <v>542</v>
      </c>
      <c r="F18" s="443" t="s">
        <v>1226</v>
      </c>
      <c r="G18" s="502"/>
    </row>
    <row r="19" spans="1:9" ht="27">
      <c r="D19" s="23"/>
      <c r="E19" s="80" t="s">
        <v>639</v>
      </c>
      <c r="F19" s="444" t="s">
        <v>1227</v>
      </c>
      <c r="G19" s="502"/>
    </row>
    <row r="20" spans="1:9" ht="27">
      <c r="D20" s="23"/>
      <c r="E20" s="80" t="s">
        <v>638</v>
      </c>
      <c r="F20" s="443" t="s">
        <v>1228</v>
      </c>
      <c r="G20" s="502"/>
    </row>
    <row r="21" spans="1:9" ht="27">
      <c r="D21" s="23"/>
      <c r="E21" s="80" t="s">
        <v>541</v>
      </c>
      <c r="F21" s="443" t="s">
        <v>1229</v>
      </c>
      <c r="G21" s="502"/>
    </row>
    <row r="22" spans="1:9" ht="19.5" hidden="1">
      <c r="D22" s="23"/>
      <c r="E22" s="24"/>
      <c r="F22" s="587" t="s">
        <v>705</v>
      </c>
      <c r="G22" s="20"/>
    </row>
    <row r="23" spans="1:9" ht="27" hidden="1">
      <c r="D23" s="23"/>
      <c r="E23" s="80" t="s">
        <v>710</v>
      </c>
      <c r="F23" s="447"/>
      <c r="G23" s="502"/>
    </row>
    <row r="24" spans="1:9" ht="27" hidden="1">
      <c r="D24" s="23"/>
      <c r="E24" s="80" t="s">
        <v>707</v>
      </c>
      <c r="F24" s="445"/>
      <c r="G24" s="502"/>
    </row>
    <row r="25" spans="1:9" ht="27" hidden="1">
      <c r="D25" s="23"/>
      <c r="E25" s="80" t="s">
        <v>706</v>
      </c>
      <c r="F25" s="447"/>
      <c r="G25" s="502"/>
    </row>
    <row r="26" spans="1:9" ht="27" hidden="1">
      <c r="D26" s="23"/>
      <c r="E26" s="80" t="s">
        <v>541</v>
      </c>
      <c r="F26" s="447"/>
      <c r="G26" s="502"/>
    </row>
    <row r="27" spans="1:9" s="491" customFormat="1" ht="35.1" customHeight="1">
      <c r="A27" s="496"/>
      <c r="B27" s="486"/>
      <c r="C27" s="487"/>
      <c r="D27" s="497"/>
      <c r="E27" s="493"/>
      <c r="F27" s="498"/>
      <c r="G27" s="499"/>
      <c r="I27" s="492"/>
    </row>
    <row r="28" spans="1:9" ht="27">
      <c r="D28" s="23"/>
      <c r="E28" s="80" t="s">
        <v>172</v>
      </c>
      <c r="F28" s="466" t="s">
        <v>87</v>
      </c>
      <c r="G28" s="502"/>
    </row>
    <row r="29" spans="1:9" ht="27">
      <c r="C29" s="27"/>
      <c r="D29" s="28"/>
      <c r="E29" s="29" t="s">
        <v>81</v>
      </c>
      <c r="F29" s="446" t="s">
        <v>1180</v>
      </c>
      <c r="G29" s="501"/>
    </row>
    <row r="30" spans="1:9" ht="27" hidden="1">
      <c r="C30" s="27"/>
      <c r="D30" s="28"/>
      <c r="E30" s="51" t="s">
        <v>205</v>
      </c>
      <c r="F30" s="447"/>
      <c r="G30" s="501"/>
    </row>
    <row r="31" spans="1:9" ht="27">
      <c r="C31" s="27"/>
      <c r="D31" s="28"/>
      <c r="E31" s="29" t="s">
        <v>55</v>
      </c>
      <c r="F31" s="446" t="s">
        <v>1181</v>
      </c>
      <c r="G31" s="501"/>
    </row>
    <row r="32" spans="1:9" ht="27">
      <c r="C32" s="27"/>
      <c r="D32" s="28"/>
      <c r="E32" s="29" t="s">
        <v>56</v>
      </c>
      <c r="F32" s="446" t="s">
        <v>1109</v>
      </c>
      <c r="G32" s="501"/>
      <c r="H32" s="30"/>
    </row>
    <row r="33" spans="1:9" s="491" customFormat="1" ht="6">
      <c r="A33" s="496"/>
      <c r="B33" s="486"/>
      <c r="C33" s="487"/>
      <c r="D33" s="497"/>
      <c r="E33" s="493"/>
      <c r="F33" s="498"/>
      <c r="G33" s="499"/>
      <c r="I33" s="492"/>
    </row>
    <row r="34" spans="1:9" ht="27">
      <c r="A34" s="273"/>
      <c r="D34" s="25"/>
      <c r="E34" s="80" t="s">
        <v>245</v>
      </c>
      <c r="F34" s="448" t="s">
        <v>206</v>
      </c>
      <c r="G34" s="500"/>
    </row>
    <row r="35" spans="1:9" s="491" customFormat="1" ht="6">
      <c r="A35" s="485"/>
      <c r="B35" s="486"/>
      <c r="C35" s="487"/>
      <c r="D35" s="488"/>
      <c r="E35" s="489"/>
      <c r="F35" s="490"/>
      <c r="G35" s="488"/>
      <c r="I35" s="492"/>
    </row>
    <row r="36" spans="1:9" ht="27">
      <c r="B36" s="238"/>
      <c r="D36" s="23"/>
      <c r="E36" s="80" t="s">
        <v>643</v>
      </c>
      <c r="F36" s="466" t="s">
        <v>87</v>
      </c>
      <c r="G36" s="502"/>
      <c r="I36" s="18"/>
    </row>
    <row r="37" spans="1:9" s="491" customFormat="1" ht="6">
      <c r="A37" s="496"/>
      <c r="B37" s="486"/>
      <c r="C37" s="487"/>
      <c r="D37" s="497"/>
      <c r="E37" s="493"/>
      <c r="F37" s="498"/>
      <c r="G37" s="499"/>
      <c r="I37" s="492"/>
    </row>
    <row r="38" spans="1:9" ht="27">
      <c r="A38" s="275"/>
      <c r="B38" s="91"/>
      <c r="D38" s="32"/>
      <c r="E38" s="31" t="s">
        <v>586</v>
      </c>
      <c r="F38" s="443" t="s">
        <v>1230</v>
      </c>
      <c r="G38" s="500"/>
    </row>
    <row r="39" spans="1:9" ht="27">
      <c r="A39" s="275"/>
      <c r="B39" s="91"/>
      <c r="D39" s="32"/>
      <c r="E39" s="40" t="s">
        <v>587</v>
      </c>
      <c r="F39" s="443" t="s">
        <v>1231</v>
      </c>
      <c r="G39" s="500"/>
    </row>
    <row r="40" spans="1:9" ht="19.5">
      <c r="D40" s="23"/>
      <c r="E40" s="24"/>
      <c r="F40" s="587" t="s">
        <v>619</v>
      </c>
      <c r="G40" s="20"/>
    </row>
    <row r="41" spans="1:9" ht="27">
      <c r="A41" s="275"/>
      <c r="D41" s="20"/>
      <c r="E41" s="585" t="s">
        <v>89</v>
      </c>
      <c r="F41" s="591" t="s">
        <v>1232</v>
      </c>
      <c r="G41" s="500"/>
    </row>
    <row r="42" spans="1:9" ht="27">
      <c r="A42" s="275"/>
      <c r="B42" s="91"/>
      <c r="D42" s="32"/>
      <c r="E42" s="585" t="s">
        <v>90</v>
      </c>
      <c r="F42" s="591" t="s">
        <v>1233</v>
      </c>
      <c r="G42" s="500"/>
    </row>
    <row r="43" spans="1:9" ht="27">
      <c r="A43" s="275"/>
      <c r="B43" s="91"/>
      <c r="D43" s="32"/>
      <c r="E43" s="585" t="s">
        <v>620</v>
      </c>
      <c r="F43" s="591" t="s">
        <v>1234</v>
      </c>
      <c r="G43" s="500"/>
    </row>
    <row r="44" spans="1:9" ht="27">
      <c r="D44" s="23"/>
      <c r="E44" s="586" t="s">
        <v>621</v>
      </c>
      <c r="F44" s="591" t="s">
        <v>1235</v>
      </c>
      <c r="G44" s="502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09"/>
      <c r="F52" s="809"/>
      <c r="G52" s="809"/>
      <c r="H52" s="809"/>
      <c r="I52" s="809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9" hidden="1" customWidth="1"/>
    <col min="18" max="18" width="14.42578125" style="293" hidden="1" customWidth="1"/>
    <col min="19" max="22" width="9.140625" style="475"/>
    <col min="23" max="16384" width="9.140625" style="35"/>
  </cols>
  <sheetData>
    <row r="1" spans="1:256" s="279" customFormat="1" ht="16.5" hidden="1" customHeight="1">
      <c r="C1" s="469"/>
      <c r="H1" s="469"/>
      <c r="I1" s="469"/>
      <c r="J1" s="469"/>
      <c r="K1" s="469" t="s">
        <v>555</v>
      </c>
      <c r="L1" s="480" t="s">
        <v>432</v>
      </c>
      <c r="M1" s="515" t="s">
        <v>554</v>
      </c>
      <c r="N1" s="515"/>
      <c r="O1" s="515"/>
      <c r="P1" s="515"/>
      <c r="Q1" s="516"/>
      <c r="R1" s="515"/>
      <c r="S1" s="515"/>
      <c r="T1" s="515"/>
      <c r="U1" s="515"/>
      <c r="V1" s="515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 s="480"/>
      <c r="AN1" s="480"/>
      <c r="AO1" s="480"/>
      <c r="AP1" s="480"/>
      <c r="AQ1" s="480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480"/>
      <c r="BC1" s="480"/>
      <c r="BD1" s="480"/>
      <c r="BE1" s="480"/>
      <c r="BF1" s="480"/>
      <c r="BG1" s="480"/>
      <c r="BH1" s="480"/>
      <c r="BI1" s="480"/>
      <c r="BJ1" s="480"/>
      <c r="BK1" s="480"/>
      <c r="BL1" s="480"/>
      <c r="BM1" s="480"/>
      <c r="BN1" s="480"/>
      <c r="BO1" s="480"/>
      <c r="BP1" s="480"/>
      <c r="BQ1" s="480"/>
      <c r="BR1" s="480"/>
      <c r="BS1" s="480"/>
      <c r="BT1" s="480"/>
      <c r="BU1" s="480"/>
      <c r="BV1" s="480"/>
      <c r="BW1" s="480"/>
      <c r="BX1" s="480"/>
      <c r="BY1" s="480"/>
      <c r="BZ1" s="480"/>
      <c r="CA1" s="480"/>
      <c r="CB1" s="480"/>
      <c r="CC1" s="480"/>
      <c r="CD1" s="480"/>
      <c r="CE1" s="480"/>
      <c r="CF1" s="480"/>
      <c r="CG1" s="480"/>
      <c r="CH1" s="480"/>
      <c r="CI1" s="480"/>
      <c r="CJ1" s="480"/>
      <c r="CK1" s="480"/>
      <c r="CL1" s="480"/>
      <c r="CM1" s="480"/>
      <c r="CN1" s="480"/>
      <c r="CO1" s="480"/>
      <c r="CP1" s="480"/>
      <c r="CQ1" s="480"/>
      <c r="CR1" s="480"/>
      <c r="CS1" s="480"/>
      <c r="CT1" s="480"/>
      <c r="CU1" s="480"/>
      <c r="CV1" s="480"/>
      <c r="CW1" s="480"/>
      <c r="CX1" s="480"/>
      <c r="CY1" s="480"/>
      <c r="CZ1" s="480"/>
      <c r="DA1" s="480"/>
      <c r="DB1" s="480"/>
      <c r="DC1" s="480"/>
      <c r="DD1" s="480"/>
      <c r="DE1" s="480"/>
      <c r="DF1" s="480"/>
      <c r="DG1" s="480"/>
      <c r="DH1" s="480"/>
      <c r="DI1" s="480"/>
      <c r="DJ1" s="480"/>
      <c r="DK1" s="480"/>
      <c r="DL1" s="480"/>
      <c r="DM1" s="480"/>
      <c r="DN1" s="480"/>
      <c r="DO1" s="480"/>
      <c r="DP1" s="480"/>
      <c r="DQ1" s="480"/>
      <c r="DR1" s="480"/>
      <c r="DS1" s="480"/>
      <c r="DT1" s="480"/>
      <c r="DU1" s="480"/>
      <c r="DV1" s="480"/>
      <c r="DW1" s="480"/>
      <c r="DX1" s="480"/>
      <c r="DY1" s="480"/>
      <c r="DZ1" s="480"/>
      <c r="EA1" s="480"/>
      <c r="EB1" s="480"/>
      <c r="EC1" s="480"/>
      <c r="ED1" s="480"/>
      <c r="EE1" s="480"/>
      <c r="EF1" s="480"/>
      <c r="EG1" s="480"/>
      <c r="EH1" s="480"/>
      <c r="EI1" s="480"/>
      <c r="EJ1" s="480"/>
      <c r="EK1" s="480"/>
      <c r="EL1" s="480"/>
      <c r="EM1" s="480"/>
      <c r="EN1" s="480"/>
      <c r="EO1" s="480"/>
      <c r="EP1" s="480"/>
      <c r="EQ1" s="480"/>
      <c r="ER1" s="480"/>
      <c r="ES1" s="480"/>
      <c r="ET1" s="480"/>
      <c r="EU1" s="480"/>
      <c r="EV1" s="480"/>
      <c r="EW1" s="480"/>
      <c r="EX1" s="480"/>
      <c r="EY1" s="480"/>
      <c r="EZ1" s="480"/>
      <c r="FA1" s="480"/>
      <c r="FB1" s="480"/>
      <c r="FC1" s="480"/>
      <c r="FD1" s="480"/>
      <c r="FE1" s="480"/>
      <c r="FF1" s="480"/>
      <c r="FG1" s="480"/>
      <c r="FH1" s="480"/>
      <c r="FI1" s="480"/>
      <c r="FJ1" s="480"/>
      <c r="FK1" s="480"/>
      <c r="FL1" s="480"/>
      <c r="FM1" s="480"/>
      <c r="FN1" s="480"/>
      <c r="FO1" s="480"/>
      <c r="FP1" s="480"/>
      <c r="FQ1" s="480"/>
      <c r="FR1" s="480"/>
      <c r="FS1" s="480"/>
      <c r="FT1" s="480"/>
      <c r="FU1" s="480"/>
      <c r="FV1" s="480"/>
      <c r="FW1" s="480"/>
      <c r="FX1" s="480"/>
      <c r="FY1" s="480"/>
      <c r="FZ1" s="480"/>
      <c r="GA1" s="480"/>
      <c r="GB1" s="480"/>
      <c r="GC1" s="480"/>
      <c r="GD1" s="480"/>
      <c r="GE1" s="480"/>
      <c r="GF1" s="480"/>
      <c r="GG1" s="480"/>
      <c r="GH1" s="480"/>
      <c r="GI1" s="480"/>
      <c r="GJ1" s="480"/>
      <c r="GK1" s="480"/>
      <c r="GL1" s="480"/>
      <c r="GM1" s="480"/>
      <c r="GN1" s="480"/>
      <c r="GO1" s="480"/>
      <c r="GP1" s="480"/>
      <c r="GQ1" s="480"/>
      <c r="GR1" s="480"/>
      <c r="GS1" s="480"/>
      <c r="GT1" s="480"/>
      <c r="GU1" s="480"/>
      <c r="GV1" s="480"/>
      <c r="GW1" s="480"/>
      <c r="GX1" s="480"/>
      <c r="GY1" s="480"/>
      <c r="GZ1" s="480"/>
      <c r="HA1" s="480"/>
      <c r="HB1" s="480"/>
      <c r="HC1" s="480"/>
      <c r="HD1" s="480"/>
      <c r="HE1" s="480"/>
      <c r="HF1" s="480"/>
      <c r="HG1" s="480"/>
      <c r="HH1" s="480"/>
      <c r="HI1" s="480"/>
      <c r="HJ1" s="480"/>
      <c r="HK1" s="480"/>
      <c r="HL1" s="480"/>
      <c r="HM1" s="480"/>
      <c r="HN1" s="480"/>
      <c r="HO1" s="480"/>
      <c r="HP1" s="480"/>
      <c r="HQ1" s="480"/>
      <c r="HR1" s="480"/>
      <c r="HS1" s="480"/>
      <c r="HT1" s="480"/>
      <c r="HU1" s="480"/>
      <c r="HV1" s="480"/>
      <c r="HW1" s="480"/>
      <c r="HX1" s="480"/>
      <c r="HY1" s="480"/>
      <c r="HZ1" s="480"/>
      <c r="IA1" s="480"/>
      <c r="IB1" s="480"/>
      <c r="IC1" s="480"/>
      <c r="ID1" s="480"/>
      <c r="IE1" s="480"/>
      <c r="IF1" s="480"/>
      <c r="IG1" s="480"/>
      <c r="IH1" s="480"/>
      <c r="II1" s="480"/>
      <c r="IJ1" s="480"/>
      <c r="IK1" s="480"/>
      <c r="IL1" s="480"/>
      <c r="IM1" s="480"/>
      <c r="IN1" s="480"/>
      <c r="IO1" s="480"/>
      <c r="IP1" s="480"/>
      <c r="IQ1" s="480"/>
      <c r="IR1" s="480"/>
      <c r="IS1" s="480"/>
      <c r="IT1" s="480"/>
      <c r="IU1" s="480"/>
      <c r="IV1" s="480"/>
    </row>
    <row r="2" spans="1:256" s="484" customFormat="1" ht="16.5" hidden="1" customHeight="1">
      <c r="A2" s="481"/>
      <c r="B2" s="481"/>
      <c r="C2" s="482"/>
      <c r="D2" s="481"/>
      <c r="E2" s="481"/>
      <c r="F2" s="481"/>
      <c r="G2" s="481"/>
      <c r="H2" s="481"/>
      <c r="I2" s="481"/>
      <c r="J2" s="481"/>
      <c r="K2" s="481"/>
      <c r="L2" s="481"/>
      <c r="M2" s="515"/>
      <c r="N2" s="515"/>
      <c r="O2" s="515"/>
      <c r="P2" s="515"/>
      <c r="Q2" s="516"/>
      <c r="R2" s="515"/>
      <c r="S2" s="483"/>
      <c r="T2" s="483"/>
      <c r="U2" s="483"/>
      <c r="V2" s="483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9"/>
      <c r="R3" s="293"/>
      <c r="S3" s="475"/>
      <c r="T3" s="475"/>
      <c r="U3" s="475"/>
      <c r="V3" s="475"/>
    </row>
    <row r="4" spans="1:256" s="129" customFormat="1" ht="22.5">
      <c r="A4" s="128"/>
      <c r="B4" s="35"/>
      <c r="C4" s="330"/>
      <c r="D4" s="814" t="s">
        <v>428</v>
      </c>
      <c r="E4" s="815"/>
      <c r="F4" s="815"/>
      <c r="G4" s="815"/>
      <c r="H4" s="816"/>
      <c r="I4" s="576"/>
      <c r="M4" s="293"/>
      <c r="N4" s="293"/>
      <c r="O4" s="293"/>
      <c r="P4" s="293"/>
      <c r="Q4" s="479"/>
      <c r="R4" s="293"/>
      <c r="S4" s="475"/>
      <c r="T4" s="475"/>
      <c r="U4" s="475"/>
      <c r="V4" s="475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9"/>
      <c r="R5" s="293"/>
      <c r="S5" s="475"/>
      <c r="T5" s="475"/>
      <c r="U5" s="475"/>
      <c r="V5" s="475"/>
    </row>
    <row r="6" spans="1:256" s="129" customFormat="1" ht="20.100000000000001" hidden="1" customHeight="1">
      <c r="A6" s="336"/>
      <c r="B6" s="336"/>
      <c r="C6" s="330"/>
      <c r="D6" s="817"/>
      <c r="E6" s="817"/>
      <c r="F6" s="818" t="s">
        <v>86</v>
      </c>
      <c r="G6" s="818"/>
      <c r="H6" s="334"/>
      <c r="I6" s="334"/>
      <c r="J6" s="337"/>
      <c r="K6" s="338"/>
      <c r="L6" s="338"/>
      <c r="M6" s="293"/>
      <c r="N6" s="293"/>
      <c r="O6" s="293"/>
      <c r="P6" s="293"/>
      <c r="Q6" s="479"/>
      <c r="R6" s="293"/>
      <c r="S6" s="475"/>
      <c r="T6" s="475"/>
      <c r="U6" s="475"/>
      <c r="V6" s="475"/>
    </row>
    <row r="7" spans="1:256" ht="3" customHeight="1"/>
    <row r="8" spans="1:256" s="129" customFormat="1">
      <c r="A8" s="128"/>
      <c r="B8" s="35"/>
      <c r="C8" s="330"/>
      <c r="D8" s="819" t="s">
        <v>18</v>
      </c>
      <c r="E8" s="819"/>
      <c r="F8" s="819" t="s">
        <v>429</v>
      </c>
      <c r="G8" s="819"/>
      <c r="H8" s="819"/>
      <c r="I8" s="820" t="s">
        <v>430</v>
      </c>
      <c r="J8" s="820"/>
      <c r="K8" s="820"/>
      <c r="L8" s="820"/>
      <c r="M8" s="293"/>
      <c r="N8" s="293"/>
      <c r="O8" s="293"/>
      <c r="P8" s="293"/>
      <c r="Q8" s="479"/>
      <c r="R8" s="293"/>
      <c r="S8" s="475"/>
      <c r="T8" s="475"/>
      <c r="U8" s="475"/>
      <c r="V8" s="475"/>
    </row>
    <row r="9" spans="1:256" s="129" customFormat="1" ht="20.25" customHeight="1">
      <c r="A9" s="128"/>
      <c r="B9" s="35"/>
      <c r="C9" s="330"/>
      <c r="D9" s="340" t="s">
        <v>94</v>
      </c>
      <c r="E9" s="340" t="s">
        <v>431</v>
      </c>
      <c r="F9" s="810" t="s">
        <v>94</v>
      </c>
      <c r="G9" s="811"/>
      <c r="H9" s="341" t="s">
        <v>431</v>
      </c>
      <c r="I9" s="812" t="s">
        <v>94</v>
      </c>
      <c r="J9" s="812"/>
      <c r="K9" s="341" t="s">
        <v>431</v>
      </c>
      <c r="L9" s="341" t="s">
        <v>432</v>
      </c>
      <c r="M9" s="293"/>
      <c r="N9" s="293"/>
      <c r="O9" s="293"/>
      <c r="P9" s="293"/>
      <c r="Q9" s="479"/>
      <c r="R9" s="293"/>
      <c r="S9" s="475"/>
      <c r="T9" s="475"/>
      <c r="U9" s="475"/>
      <c r="V9" s="475"/>
    </row>
    <row r="10" spans="1:256" ht="12" customHeight="1">
      <c r="C10" s="349"/>
      <c r="D10" s="473" t="s">
        <v>95</v>
      </c>
      <c r="E10" s="473" t="s">
        <v>51</v>
      </c>
      <c r="F10" s="813" t="s">
        <v>52</v>
      </c>
      <c r="G10" s="813"/>
      <c r="H10" s="473" t="s">
        <v>53</v>
      </c>
      <c r="I10" s="813" t="s">
        <v>70</v>
      </c>
      <c r="J10" s="813"/>
      <c r="K10" s="473" t="s">
        <v>71</v>
      </c>
      <c r="L10" s="473" t="s">
        <v>185</v>
      </c>
      <c r="M10" s="363"/>
      <c r="N10" s="363"/>
      <c r="O10" s="363"/>
      <c r="P10" s="363"/>
      <c r="Q10" s="339"/>
      <c r="R10" s="363"/>
      <c r="S10" s="474"/>
      <c r="T10" s="474"/>
      <c r="U10" s="474"/>
      <c r="V10" s="474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9" t="s">
        <v>562</v>
      </c>
      <c r="N11" s="293"/>
      <c r="O11" s="293"/>
      <c r="P11" s="293" t="s">
        <v>560</v>
      </c>
      <c r="Q11" s="479" t="s">
        <v>561</v>
      </c>
      <c r="R11" s="293" t="s">
        <v>626</v>
      </c>
      <c r="S11" s="475"/>
      <c r="T11" s="475"/>
      <c r="U11" s="475"/>
      <c r="V11" s="475"/>
    </row>
    <row r="12" spans="1:256" s="365" customFormat="1" ht="0.95" customHeight="1">
      <c r="A12" s="88"/>
      <c r="B12" s="235" t="s">
        <v>436</v>
      </c>
      <c r="C12" s="823"/>
      <c r="D12" s="819">
        <v>1</v>
      </c>
      <c r="E12" s="824" t="s">
        <v>1236</v>
      </c>
      <c r="F12" s="776"/>
      <c r="G12" s="765">
        <v>0</v>
      </c>
      <c r="H12" s="476"/>
      <c r="I12" s="350"/>
      <c r="J12" s="514" t="s">
        <v>559</v>
      </c>
      <c r="K12" s="717"/>
      <c r="L12" s="366"/>
      <c r="M12" s="739">
        <f>mergeValue(H12)</f>
        <v>0</v>
      </c>
      <c r="N12" s="736"/>
      <c r="O12" s="736"/>
      <c r="P12" s="739" t="str">
        <f>IF(ISERROR(MATCH(Q12,MODesc,0)),"n","y")</f>
        <v>n</v>
      </c>
      <c r="Q12" s="736" t="s">
        <v>1236</v>
      </c>
      <c r="R12" s="739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8"/>
      <c r="AB12" s="748"/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8"/>
      <c r="AN12" s="748"/>
      <c r="AO12" s="748"/>
      <c r="AP12" s="748"/>
      <c r="AQ12" s="748"/>
      <c r="AR12" s="748"/>
      <c r="AS12" s="748"/>
      <c r="AT12" s="748"/>
      <c r="AU12" s="748"/>
      <c r="AV12" s="748"/>
      <c r="AW12" s="748"/>
      <c r="AX12" s="748"/>
      <c r="AY12" s="748"/>
      <c r="AZ12" s="748"/>
      <c r="BA12" s="748"/>
      <c r="BB12" s="748"/>
      <c r="BC12" s="748"/>
      <c r="BD12" s="748"/>
      <c r="BE12" s="748"/>
      <c r="BF12" s="748"/>
      <c r="BG12" s="748"/>
      <c r="BH12" s="748"/>
      <c r="BI12" s="748"/>
      <c r="BJ12" s="748"/>
      <c r="BK12" s="748"/>
      <c r="BL12" s="748"/>
      <c r="BM12" s="748"/>
      <c r="BN12" s="748"/>
      <c r="BO12" s="748"/>
      <c r="BP12" s="748"/>
      <c r="BQ12" s="748"/>
      <c r="BR12" s="748"/>
      <c r="BS12" s="748"/>
      <c r="BT12" s="748"/>
      <c r="BU12" s="748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436</v>
      </c>
      <c r="C13" s="823"/>
      <c r="D13" s="819"/>
      <c r="E13" s="825"/>
      <c r="F13" s="826"/>
      <c r="G13" s="819">
        <v>1</v>
      </c>
      <c r="H13" s="821" t="s">
        <v>1042</v>
      </c>
      <c r="I13" s="350"/>
      <c r="J13" s="514" t="s">
        <v>559</v>
      </c>
      <c r="K13" s="717"/>
      <c r="L13" s="366"/>
      <c r="M13" s="739" t="str">
        <f>mergeValue(H13)</f>
        <v>город Димитровград</v>
      </c>
      <c r="N13" s="736"/>
      <c r="O13" s="736"/>
      <c r="P13" s="736"/>
      <c r="Q13" s="736"/>
      <c r="R13" s="739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8"/>
      <c r="AB13" s="748"/>
      <c r="AC13" s="748"/>
      <c r="AD13" s="748"/>
      <c r="AE13" s="748"/>
      <c r="AF13" s="748"/>
      <c r="AG13" s="748"/>
      <c r="AH13" s="748"/>
      <c r="AI13" s="748"/>
      <c r="AJ13" s="748"/>
      <c r="AK13" s="748"/>
      <c r="AL13" s="748"/>
      <c r="AM13" s="748"/>
      <c r="AN13" s="748"/>
      <c r="AO13" s="748"/>
      <c r="AP13" s="748"/>
      <c r="AQ13" s="748"/>
      <c r="AR13" s="748"/>
      <c r="AS13" s="748"/>
      <c r="AT13" s="748"/>
      <c r="AU13" s="748"/>
      <c r="AV13" s="748"/>
      <c r="AW13" s="748"/>
      <c r="AX13" s="748"/>
      <c r="AY13" s="748"/>
      <c r="AZ13" s="748"/>
      <c r="BA13" s="748"/>
      <c r="BB13" s="748"/>
      <c r="BC13" s="748"/>
      <c r="BD13" s="748"/>
      <c r="BE13" s="748"/>
      <c r="BF13" s="748"/>
      <c r="BG13" s="748"/>
      <c r="BH13" s="748"/>
      <c r="BI13" s="748"/>
      <c r="BJ13" s="748"/>
      <c r="BK13" s="748"/>
      <c r="BL13" s="748"/>
      <c r="BM13" s="748"/>
      <c r="BN13" s="748"/>
      <c r="BO13" s="748"/>
      <c r="BP13" s="748"/>
      <c r="BQ13" s="748"/>
      <c r="BR13" s="748"/>
      <c r="BS13" s="748"/>
      <c r="BT13" s="748"/>
      <c r="BU13" s="748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436</v>
      </c>
      <c r="C14" s="823"/>
      <c r="D14" s="819"/>
      <c r="E14" s="825"/>
      <c r="F14" s="827"/>
      <c r="G14" s="819"/>
      <c r="H14" s="822"/>
      <c r="I14" s="782"/>
      <c r="J14" s="765">
        <v>1</v>
      </c>
      <c r="K14" s="775" t="s">
        <v>1042</v>
      </c>
      <c r="L14" s="347" t="s">
        <v>1043</v>
      </c>
      <c r="M14" s="739" t="str">
        <f>mergeValue(H14)</f>
        <v>город Димитровград</v>
      </c>
      <c r="N14" s="736"/>
      <c r="O14" s="736"/>
      <c r="P14" s="736"/>
      <c r="Q14" s="736"/>
      <c r="R14" s="739" t="str">
        <f>K14&amp;" ("&amp;L14&amp;")"</f>
        <v>город Димитровград (73705000)</v>
      </c>
      <c r="S14" s="235"/>
      <c r="T14" s="235"/>
      <c r="U14" s="348"/>
      <c r="V14" s="235"/>
      <c r="W14" s="235"/>
      <c r="X14" s="235"/>
      <c r="Y14" s="364"/>
      <c r="Z14" s="364"/>
      <c r="AA14" s="748"/>
      <c r="AB14" s="748"/>
      <c r="AC14" s="748"/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748"/>
      <c r="BK14" s="748"/>
      <c r="BL14" s="748"/>
      <c r="BM14" s="748"/>
      <c r="BN14" s="748"/>
      <c r="BO14" s="748"/>
      <c r="BP14" s="748"/>
      <c r="BQ14" s="748"/>
      <c r="BR14" s="748"/>
      <c r="BS14" s="748"/>
      <c r="BT14" s="748"/>
      <c r="BU14" s="748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129" customFormat="1" ht="0.95" customHeight="1">
      <c r="A15" s="35"/>
      <c r="B15" s="35" t="s">
        <v>433</v>
      </c>
      <c r="C15" s="330"/>
      <c r="D15" s="350"/>
      <c r="E15" s="282"/>
      <c r="F15" s="352"/>
      <c r="G15" s="352"/>
      <c r="H15" s="352"/>
      <c r="I15" s="352"/>
      <c r="J15" s="352"/>
      <c r="K15" s="352"/>
      <c r="L15" s="353"/>
      <c r="M15" s="519"/>
      <c r="N15" s="293"/>
      <c r="O15" s="293"/>
      <c r="P15" s="293"/>
      <c r="Q15" s="479" t="s">
        <v>21</v>
      </c>
      <c r="R15" s="293"/>
      <c r="S15" s="475"/>
      <c r="T15" s="475"/>
      <c r="U15" s="475"/>
      <c r="V15" s="475"/>
    </row>
    <row r="16" spans="1:256" s="129" customFormat="1" ht="21" customHeight="1">
      <c r="A16" s="128"/>
      <c r="B16" s="35"/>
      <c r="C16" s="332"/>
      <c r="D16" s="354"/>
      <c r="E16" s="354"/>
      <c r="F16" s="354"/>
      <c r="G16" s="354"/>
      <c r="H16" s="354"/>
      <c r="I16" s="354"/>
      <c r="J16" s="354"/>
      <c r="K16" s="354"/>
      <c r="L16" s="354"/>
      <c r="M16" s="293"/>
      <c r="N16" s="293"/>
      <c r="O16" s="293"/>
      <c r="P16" s="293"/>
      <c r="Q16" s="479"/>
      <c r="R16" s="293"/>
      <c r="S16" s="475"/>
      <c r="T16" s="475"/>
      <c r="U16" s="475"/>
      <c r="V16" s="475"/>
    </row>
    <row r="17" spans="1:22" s="129" customFormat="1">
      <c r="A17" s="128"/>
      <c r="B17" s="35"/>
      <c r="C17" s="332"/>
      <c r="D17" s="35"/>
      <c r="E17" s="35"/>
      <c r="F17" s="35"/>
      <c r="G17" s="35"/>
      <c r="H17" s="35"/>
      <c r="I17" s="35"/>
      <c r="J17" s="35"/>
      <c r="K17" s="35"/>
      <c r="L17" s="35"/>
      <c r="M17" s="293"/>
      <c r="N17" s="293"/>
      <c r="O17" s="293"/>
      <c r="P17" s="293"/>
      <c r="Q17" s="479"/>
      <c r="R17" s="293"/>
      <c r="S17" s="475"/>
      <c r="T17" s="475"/>
      <c r="U17" s="475"/>
      <c r="V17" s="475"/>
    </row>
    <row r="18" spans="1:22" s="129" customFormat="1" ht="0.75" customHeight="1">
      <c r="A18" s="128"/>
      <c r="B18" s="35"/>
      <c r="C18" s="332"/>
      <c r="D18" s="35"/>
      <c r="E18" s="35"/>
      <c r="F18" s="35"/>
      <c r="G18" s="35"/>
      <c r="H18" s="35"/>
      <c r="I18" s="35"/>
      <c r="J18" s="35"/>
      <c r="K18" s="35"/>
      <c r="L18" s="35"/>
      <c r="M18" s="293"/>
      <c r="N18" s="293"/>
      <c r="O18" s="293"/>
      <c r="P18" s="293"/>
      <c r="Q18" s="479"/>
      <c r="R18" s="293"/>
      <c r="S18" s="475"/>
      <c r="T18" s="475"/>
      <c r="U18" s="475"/>
      <c r="V18" s="475"/>
    </row>
    <row r="19" spans="1:22" s="356" customFormat="1" ht="10.5">
      <c r="A19" s="355"/>
      <c r="C19" s="357"/>
      <c r="D19" s="358"/>
      <c r="E19" s="358"/>
      <c r="M19" s="293"/>
      <c r="N19" s="293"/>
      <c r="O19" s="293"/>
      <c r="P19" s="293"/>
      <c r="Q19" s="479"/>
      <c r="R19" s="293"/>
      <c r="S19" s="475"/>
      <c r="T19" s="475"/>
      <c r="U19" s="475"/>
      <c r="V19" s="475"/>
    </row>
    <row r="20" spans="1:22" s="356" customFormat="1" ht="10.5">
      <c r="A20" s="355"/>
      <c r="C20" s="357"/>
      <c r="D20" s="358"/>
      <c r="E20" s="358"/>
      <c r="M20" s="293"/>
      <c r="N20" s="293"/>
      <c r="O20" s="293"/>
      <c r="P20" s="293"/>
      <c r="Q20" s="479"/>
      <c r="R20" s="293"/>
      <c r="S20" s="475"/>
      <c r="T20" s="475"/>
      <c r="U20" s="475"/>
      <c r="V20" s="475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14" t="s">
        <v>644</v>
      </c>
      <c r="E5" s="815"/>
      <c r="F5" s="815"/>
      <c r="G5" s="815"/>
      <c r="H5" s="815"/>
      <c r="I5" s="815"/>
      <c r="J5" s="816"/>
      <c r="K5" s="577"/>
      <c r="L5" s="222"/>
      <c r="M5" s="222"/>
      <c r="N5" s="222"/>
      <c r="O5" s="222"/>
      <c r="P5" s="222"/>
      <c r="Q5" s="222"/>
      <c r="R5" s="222"/>
      <c r="S5" s="222"/>
    </row>
    <row r="6" spans="1:20" s="628" customFormat="1" ht="3" customHeight="1">
      <c r="A6" s="423"/>
      <c r="B6" s="423"/>
      <c r="D6" s="833"/>
      <c r="E6" s="834"/>
      <c r="F6" s="834"/>
      <c r="G6" s="834"/>
      <c r="H6" s="834"/>
      <c r="I6" s="834"/>
      <c r="J6" s="835"/>
    </row>
    <row r="7" spans="1:20" s="628" customFormat="1" ht="5.25" hidden="1">
      <c r="A7" s="423"/>
      <c r="B7" s="423"/>
      <c r="E7" s="836"/>
      <c r="F7" s="836"/>
      <c r="G7" s="831"/>
      <c r="H7" s="831"/>
      <c r="I7" s="831"/>
      <c r="J7" s="831"/>
    </row>
    <row r="8" spans="1:20" s="628" customFormat="1" ht="5.25" hidden="1">
      <c r="A8" s="423"/>
      <c r="B8" s="423"/>
      <c r="E8" s="836"/>
      <c r="F8" s="836"/>
      <c r="G8" s="831"/>
      <c r="H8" s="831"/>
      <c r="I8" s="831"/>
      <c r="J8" s="831"/>
    </row>
    <row r="9" spans="1:20" s="628" customFormat="1" ht="5.25" hidden="1">
      <c r="A9" s="423"/>
      <c r="B9" s="423"/>
      <c r="E9" s="836"/>
      <c r="F9" s="836"/>
      <c r="G9" s="831"/>
      <c r="H9" s="831"/>
      <c r="I9" s="831"/>
      <c r="J9" s="831"/>
    </row>
    <row r="10" spans="1:20" s="628" customFormat="1" ht="5.25" hidden="1">
      <c r="A10" s="423"/>
      <c r="B10" s="423"/>
      <c r="E10" s="836"/>
      <c r="F10" s="836"/>
      <c r="G10" s="831"/>
      <c r="H10" s="831"/>
      <c r="I10" s="831"/>
      <c r="J10" s="831"/>
    </row>
    <row r="11" spans="1:20" s="181" customFormat="1" ht="18.75">
      <c r="A11" s="423"/>
      <c r="B11" s="423"/>
      <c r="D11" s="164"/>
      <c r="E11" s="838" t="s">
        <v>679</v>
      </c>
      <c r="F11" s="838"/>
      <c r="G11" s="785" t="s">
        <v>87</v>
      </c>
      <c r="H11" s="624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8" customFormat="1" ht="5.25" hidden="1">
      <c r="A12" s="423"/>
      <c r="B12" s="423"/>
      <c r="E12" s="837"/>
      <c r="F12" s="837"/>
      <c r="G12" s="627"/>
      <c r="H12" s="622"/>
      <c r="I12" s="622"/>
      <c r="J12" s="626"/>
      <c r="K12" s="621"/>
      <c r="L12" s="621"/>
      <c r="M12" s="621"/>
      <c r="N12" s="620"/>
      <c r="O12" s="621"/>
      <c r="P12" s="621"/>
      <c r="Q12" s="621"/>
      <c r="R12" s="620"/>
    </row>
    <row r="13" spans="1:20" s="628" customFormat="1" ht="5.25" hidden="1">
      <c r="A13" s="423"/>
      <c r="B13" s="423"/>
      <c r="E13" s="832"/>
      <c r="F13" s="832"/>
      <c r="G13" s="623"/>
      <c r="H13" s="622"/>
      <c r="I13" s="621"/>
      <c r="J13" s="621"/>
      <c r="K13" s="621"/>
      <c r="L13" s="621"/>
      <c r="M13" s="621"/>
      <c r="N13" s="620"/>
      <c r="O13" s="621"/>
      <c r="P13" s="621"/>
      <c r="Q13" s="621"/>
      <c r="R13" s="620"/>
    </row>
    <row r="14" spans="1:20" s="628" customFormat="1" ht="5.25" hidden="1">
      <c r="A14" s="423"/>
      <c r="B14" s="423"/>
    </row>
    <row r="15" spans="1:20" s="619" customFormat="1" ht="5.25" hidden="1">
      <c r="A15" s="669"/>
      <c r="B15" s="669"/>
    </row>
    <row r="16" spans="1:20" s="123" customFormat="1" ht="3" customHeight="1">
      <c r="A16" s="290"/>
      <c r="B16" s="290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166"/>
    </row>
    <row r="17" spans="1:20" ht="27" customHeight="1">
      <c r="D17" s="829" t="s">
        <v>94</v>
      </c>
      <c r="E17" s="829" t="s">
        <v>299</v>
      </c>
      <c r="F17" s="829" t="s">
        <v>82</v>
      </c>
      <c r="G17" s="829" t="s">
        <v>470</v>
      </c>
      <c r="H17" s="829" t="s">
        <v>94</v>
      </c>
      <c r="I17" s="829"/>
      <c r="J17" s="829" t="s">
        <v>23</v>
      </c>
      <c r="K17" s="830" t="s">
        <v>519</v>
      </c>
      <c r="L17" s="830"/>
      <c r="M17" s="830"/>
      <c r="N17" s="830"/>
      <c r="O17" s="830" t="s">
        <v>645</v>
      </c>
      <c r="P17" s="830"/>
      <c r="Q17" s="830"/>
      <c r="R17" s="830"/>
      <c r="S17" s="829" t="s">
        <v>246</v>
      </c>
    </row>
    <row r="18" spans="1:20" ht="30.75" customHeight="1">
      <c r="D18" s="829"/>
      <c r="E18" s="829"/>
      <c r="F18" s="829"/>
      <c r="G18" s="829"/>
      <c r="H18" s="829"/>
      <c r="I18" s="829"/>
      <c r="J18" s="829"/>
      <c r="K18" s="117" t="s">
        <v>302</v>
      </c>
      <c r="L18" s="829" t="s">
        <v>94</v>
      </c>
      <c r="M18" s="829"/>
      <c r="N18" s="117" t="s">
        <v>232</v>
      </c>
      <c r="O18" s="117" t="s">
        <v>302</v>
      </c>
      <c r="P18" s="829" t="s">
        <v>94</v>
      </c>
      <c r="Q18" s="829"/>
      <c r="R18" s="117" t="s">
        <v>232</v>
      </c>
      <c r="S18" s="829"/>
    </row>
    <row r="19" spans="1:20" s="525" customFormat="1" ht="12" customHeight="1">
      <c r="A19" s="524"/>
      <c r="B19" s="524"/>
      <c r="D19" s="41" t="s">
        <v>95</v>
      </c>
      <c r="E19" s="41" t="s">
        <v>51</v>
      </c>
      <c r="F19" s="41" t="s">
        <v>52</v>
      </c>
      <c r="G19" s="41" t="s">
        <v>53</v>
      </c>
      <c r="H19" s="828" t="s">
        <v>70</v>
      </c>
      <c r="I19" s="828"/>
      <c r="J19" s="41" t="s">
        <v>71</v>
      </c>
      <c r="K19" s="41" t="s">
        <v>185</v>
      </c>
      <c r="L19" s="828" t="s">
        <v>186</v>
      </c>
      <c r="M19" s="828"/>
      <c r="N19" s="41" t="s">
        <v>210</v>
      </c>
      <c r="O19" s="41" t="s">
        <v>211</v>
      </c>
      <c r="P19" s="828" t="s">
        <v>212</v>
      </c>
      <c r="Q19" s="828"/>
      <c r="R19" s="41" t="s">
        <v>213</v>
      </c>
      <c r="S19" s="41" t="s">
        <v>214</v>
      </c>
    </row>
    <row r="20" spans="1:20" ht="14.25" hidden="1">
      <c r="C20" s="417"/>
      <c r="D20" s="467">
        <v>0</v>
      </c>
      <c r="E20" s="520"/>
      <c r="F20" s="520"/>
      <c r="G20" s="124"/>
      <c r="H20" s="521"/>
      <c r="I20" s="521"/>
      <c r="J20" s="307"/>
      <c r="K20" s="124"/>
      <c r="L20" s="307"/>
      <c r="M20" s="307"/>
      <c r="N20" s="522"/>
      <c r="O20" s="124"/>
      <c r="P20" s="307"/>
      <c r="Q20" s="307"/>
      <c r="R20" s="523"/>
      <c r="S20" s="124"/>
      <c r="T20" s="221"/>
    </row>
    <row r="21" spans="1:20" s="764" customFormat="1" ht="17.100000000000001" customHeight="1">
      <c r="A21" s="284">
        <v>5</v>
      </c>
      <c r="C21" s="417"/>
      <c r="D21" s="839">
        <v>1</v>
      </c>
      <c r="E21" s="841" t="s">
        <v>663</v>
      </c>
      <c r="F21" s="844" t="s">
        <v>1050</v>
      </c>
      <c r="G21" s="847" t="s">
        <v>87</v>
      </c>
      <c r="H21" s="839"/>
      <c r="I21" s="839">
        <v>1</v>
      </c>
      <c r="J21" s="852"/>
      <c r="K21" s="851" t="s">
        <v>87</v>
      </c>
      <c r="L21" s="854"/>
      <c r="M21" s="854" t="s">
        <v>95</v>
      </c>
      <c r="N21" s="849"/>
      <c r="O21" s="851" t="s">
        <v>87</v>
      </c>
      <c r="P21" s="772"/>
      <c r="Q21" s="772" t="s">
        <v>95</v>
      </c>
      <c r="R21" s="786"/>
      <c r="S21" s="770"/>
    </row>
    <row r="22" spans="1:20" s="764" customFormat="1" ht="17.100000000000001" customHeight="1">
      <c r="A22" s="284"/>
      <c r="C22" s="181"/>
      <c r="D22" s="840"/>
      <c r="E22" s="842"/>
      <c r="F22" s="845"/>
      <c r="G22" s="848"/>
      <c r="H22" s="840"/>
      <c r="I22" s="840"/>
      <c r="J22" s="853"/>
      <c r="K22" s="848"/>
      <c r="L22" s="840"/>
      <c r="M22" s="840"/>
      <c r="N22" s="850"/>
      <c r="O22" s="848"/>
      <c r="P22" s="308"/>
      <c r="Q22" s="121"/>
      <c r="R22" s="121"/>
      <c r="S22" s="122"/>
    </row>
    <row r="23" spans="1:20" s="764" customFormat="1" ht="17.100000000000001" customHeight="1">
      <c r="A23" s="284"/>
      <c r="C23" s="181"/>
      <c r="D23" s="840"/>
      <c r="E23" s="842"/>
      <c r="F23" s="845"/>
      <c r="G23" s="848"/>
      <c r="H23" s="840"/>
      <c r="I23" s="840"/>
      <c r="J23" s="853"/>
      <c r="K23" s="848"/>
      <c r="L23" s="120"/>
      <c r="M23" s="121"/>
      <c r="N23" s="121"/>
      <c r="O23" s="121"/>
      <c r="P23" s="121"/>
      <c r="Q23" s="121"/>
      <c r="R23" s="121"/>
      <c r="S23" s="122"/>
    </row>
    <row r="24" spans="1:20" s="764" customFormat="1" ht="15" customHeight="1">
      <c r="A24" s="284"/>
      <c r="C24" s="181"/>
      <c r="D24" s="840"/>
      <c r="E24" s="843"/>
      <c r="F24" s="846"/>
      <c r="G24" s="848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</mergeCells>
  <phoneticPr fontId="11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:J23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51</v>
      </c>
    </row>
    <row r="2" spans="1:20" ht="22.5">
      <c r="F2" s="856" t="s">
        <v>531</v>
      </c>
      <c r="G2" s="857"/>
      <c r="H2" s="858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9" t="s">
        <v>485</v>
      </c>
      <c r="G4" s="819"/>
      <c r="H4" s="819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21.12.2021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0"/>
      <c r="B13" s="860"/>
      <c r="C13" s="860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1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0"/>
      <c r="B14" s="860"/>
      <c r="C14" s="860"/>
      <c r="D14" s="461"/>
      <c r="F14" s="455"/>
      <c r="G14" s="161" t="s">
        <v>4</v>
      </c>
      <c r="H14" s="460"/>
      <c r="I14" s="861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0"/>
      <c r="B15" s="860"/>
      <c r="C15" s="461"/>
      <c r="D15" s="461"/>
      <c r="F15" s="541"/>
      <c r="G15" s="260" t="s">
        <v>434</v>
      </c>
      <c r="H15" s="542"/>
      <c r="I15" s="543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0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62"/>
      <c r="G18" s="463"/>
      <c r="H18" s="464"/>
      <c r="I18" s="465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55" t="s">
        <v>635</v>
      </c>
      <c r="H19" s="855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56" t="s">
        <v>667</v>
      </c>
      <c r="M5" s="857"/>
      <c r="N5" s="857"/>
      <c r="O5" s="857"/>
      <c r="P5" s="857"/>
      <c r="Q5" s="857"/>
      <c r="R5" s="857"/>
      <c r="S5" s="857"/>
      <c r="T5" s="857"/>
      <c r="U5" s="858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3"/>
      <c r="O7" s="878" t="str">
        <f>IF(NameOrPr_ch="",IF(NameOrPr="","",NameOrPr),NameOrPr_ch)</f>
        <v>Агентство по регулированию цен и тарифов Ульяновской области</v>
      </c>
      <c r="P7" s="878"/>
      <c r="Q7" s="878"/>
      <c r="R7" s="878"/>
      <c r="S7" s="878"/>
      <c r="T7" s="878"/>
      <c r="U7" s="878"/>
      <c r="V7" s="878"/>
      <c r="W7" s="760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34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3"/>
      <c r="O8" s="878" t="str">
        <f>IF(datePr_ch="",IF(datePr="","",datePr),datePr_ch)</f>
        <v>16.12.2021</v>
      </c>
      <c r="P8" s="878"/>
      <c r="Q8" s="878"/>
      <c r="R8" s="878"/>
      <c r="S8" s="878"/>
      <c r="T8" s="878"/>
      <c r="U8" s="878"/>
      <c r="V8" s="878"/>
      <c r="W8" s="760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34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3"/>
      <c r="O9" s="878" t="str">
        <f>IF(numberPr_ch="",IF(numberPr="","",numberPr),numberPr_ch)</f>
        <v>286-П</v>
      </c>
      <c r="P9" s="878"/>
      <c r="Q9" s="878"/>
      <c r="R9" s="878"/>
      <c r="S9" s="878"/>
      <c r="T9" s="878"/>
      <c r="U9" s="878"/>
      <c r="V9" s="878"/>
      <c r="W9" s="760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34" s="439" customFormat="1" ht="18.75">
      <c r="G10" s="440"/>
      <c r="H10" s="440"/>
      <c r="L10" s="438"/>
      <c r="M10" s="452" t="s">
        <v>541</v>
      </c>
      <c r="N10" s="453"/>
      <c r="O10" s="878" t="str">
        <f>IF(IstPub_ch="",IF(IstPub="","",IstPub),IstPub_ch)</f>
        <v>tarif.ekonom73.ru</v>
      </c>
      <c r="P10" s="878"/>
      <c r="Q10" s="878"/>
      <c r="R10" s="878"/>
      <c r="S10" s="878"/>
      <c r="T10" s="878"/>
      <c r="U10" s="878"/>
      <c r="V10" s="878"/>
      <c r="W10" s="760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34" s="240" customFormat="1" ht="15.75" hidden="1" customHeight="1">
      <c r="G11" s="239"/>
      <c r="H11" s="239"/>
      <c r="L11" s="877"/>
      <c r="M11" s="877"/>
      <c r="N11" s="204"/>
      <c r="O11" s="269"/>
      <c r="P11" s="269"/>
      <c r="Q11" s="269"/>
      <c r="R11" s="269"/>
      <c r="S11" s="269"/>
      <c r="T11" s="269"/>
      <c r="U11" s="291" t="s">
        <v>381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62"/>
      <c r="P12" s="862"/>
      <c r="Q12" s="862"/>
      <c r="R12" s="862"/>
      <c r="S12" s="862"/>
      <c r="T12" s="862"/>
      <c r="U12" s="862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19" t="s">
        <v>485</v>
      </c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 t="s">
        <v>486</v>
      </c>
    </row>
    <row r="14" spans="7:34" ht="15" customHeight="1">
      <c r="J14" s="85"/>
      <c r="K14" s="85"/>
      <c r="L14" s="819" t="s">
        <v>94</v>
      </c>
      <c r="M14" s="819" t="s">
        <v>410</v>
      </c>
      <c r="N14" s="819"/>
      <c r="O14" s="883" t="s">
        <v>504</v>
      </c>
      <c r="P14" s="883"/>
      <c r="Q14" s="883"/>
      <c r="R14" s="883"/>
      <c r="S14" s="883"/>
      <c r="T14" s="883"/>
      <c r="U14" s="819" t="s">
        <v>343</v>
      </c>
      <c r="V14" s="879" t="s">
        <v>277</v>
      </c>
      <c r="W14" s="819"/>
    </row>
    <row r="15" spans="7:34" ht="14.25" customHeight="1">
      <c r="J15" s="85"/>
      <c r="K15" s="85"/>
      <c r="L15" s="819"/>
      <c r="M15" s="819"/>
      <c r="N15" s="819"/>
      <c r="O15" s="237" t="s">
        <v>505</v>
      </c>
      <c r="P15" s="875" t="s">
        <v>273</v>
      </c>
      <c r="Q15" s="875"/>
      <c r="R15" s="829" t="s">
        <v>506</v>
      </c>
      <c r="S15" s="829"/>
      <c r="T15" s="829"/>
      <c r="U15" s="819"/>
      <c r="V15" s="879"/>
      <c r="W15" s="819"/>
    </row>
    <row r="16" spans="7:34" ht="33.75" customHeight="1">
      <c r="J16" s="85"/>
      <c r="K16" s="85"/>
      <c r="L16" s="819"/>
      <c r="M16" s="819"/>
      <c r="N16" s="819"/>
      <c r="O16" s="412" t="s">
        <v>507</v>
      </c>
      <c r="P16" s="413" t="s">
        <v>508</v>
      </c>
      <c r="Q16" s="413" t="s">
        <v>390</v>
      </c>
      <c r="R16" s="414" t="s">
        <v>276</v>
      </c>
      <c r="S16" s="876" t="s">
        <v>275</v>
      </c>
      <c r="T16" s="876"/>
      <c r="U16" s="819"/>
      <c r="V16" s="879"/>
      <c r="W16" s="819"/>
    </row>
    <row r="17" spans="1:35" ht="12" customHeight="1">
      <c r="J17" s="85"/>
      <c r="K17" s="234">
        <v>1</v>
      </c>
      <c r="L17" s="563" t="s">
        <v>95</v>
      </c>
      <c r="M17" s="563" t="s">
        <v>51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80">
        <f ca="1">OFFSET(S17,0,-1)+1</f>
        <v>7</v>
      </c>
      <c r="T17" s="880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81">
        <v>1</v>
      </c>
      <c r="B18" s="609"/>
      <c r="C18" s="609"/>
      <c r="D18" s="609"/>
      <c r="E18" s="610"/>
      <c r="F18" s="610"/>
      <c r="G18" s="611"/>
      <c r="H18" s="385"/>
      <c r="I18" s="318"/>
      <c r="J18" s="177"/>
      <c r="K18" s="177"/>
      <c r="L18" s="555">
        <f>mergeValue(A18)</f>
        <v>1</v>
      </c>
      <c r="M18" s="562" t="s">
        <v>23</v>
      </c>
      <c r="N18" s="568"/>
      <c r="O18" s="846"/>
      <c r="P18" s="846"/>
      <c r="Q18" s="846"/>
      <c r="R18" s="846"/>
      <c r="S18" s="846"/>
      <c r="T18" s="846"/>
      <c r="U18" s="846"/>
      <c r="V18" s="846"/>
      <c r="W18" s="686" t="s">
        <v>513</v>
      </c>
    </row>
    <row r="19" spans="1:35" ht="22.5">
      <c r="A19" s="881"/>
      <c r="B19" s="881">
        <v>1</v>
      </c>
      <c r="C19" s="609"/>
      <c r="D19" s="609"/>
      <c r="E19" s="612"/>
      <c r="F19" s="611"/>
      <c r="G19" s="611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64"/>
      <c r="P19" s="864"/>
      <c r="Q19" s="864"/>
      <c r="R19" s="864"/>
      <c r="S19" s="864"/>
      <c r="T19" s="864"/>
      <c r="U19" s="864"/>
      <c r="V19" s="864"/>
      <c r="W19" s="533" t="s">
        <v>514</v>
      </c>
    </row>
    <row r="20" spans="1:35" ht="45">
      <c r="A20" s="881"/>
      <c r="B20" s="881"/>
      <c r="C20" s="881">
        <v>1</v>
      </c>
      <c r="D20" s="609"/>
      <c r="E20" s="612"/>
      <c r="F20" s="611"/>
      <c r="G20" s="611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646</v>
      </c>
      <c r="N20" s="267"/>
      <c r="O20" s="864"/>
      <c r="P20" s="864"/>
      <c r="Q20" s="864"/>
      <c r="R20" s="864"/>
      <c r="S20" s="864"/>
      <c r="T20" s="864"/>
      <c r="U20" s="864"/>
      <c r="V20" s="864"/>
      <c r="W20" s="533" t="s">
        <v>647</v>
      </c>
      <c r="AA20" s="293"/>
    </row>
    <row r="21" spans="1:35" ht="33.75">
      <c r="A21" s="881"/>
      <c r="B21" s="881"/>
      <c r="C21" s="881"/>
      <c r="D21" s="881">
        <v>1</v>
      </c>
      <c r="E21" s="612"/>
      <c r="F21" s="611"/>
      <c r="G21" s="611"/>
      <c r="H21" s="862"/>
      <c r="I21" s="871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411</v>
      </c>
      <c r="N21" s="267"/>
      <c r="O21" s="863"/>
      <c r="P21" s="863"/>
      <c r="Q21" s="863"/>
      <c r="R21" s="863"/>
      <c r="S21" s="863"/>
      <c r="T21" s="863"/>
      <c r="U21" s="863"/>
      <c r="V21" s="863"/>
      <c r="W21" s="533" t="s">
        <v>677</v>
      </c>
      <c r="AA21" s="293"/>
    </row>
    <row r="22" spans="1:35" ht="33.75">
      <c r="A22" s="881"/>
      <c r="B22" s="881"/>
      <c r="C22" s="881"/>
      <c r="D22" s="881"/>
      <c r="E22" s="882" t="s">
        <v>95</v>
      </c>
      <c r="F22" s="609"/>
      <c r="G22" s="611"/>
      <c r="H22" s="862"/>
      <c r="I22" s="871"/>
      <c r="J22" s="862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67"/>
      <c r="P22" s="867"/>
      <c r="Q22" s="867"/>
      <c r="R22" s="867"/>
      <c r="S22" s="867"/>
      <c r="T22" s="867"/>
      <c r="U22" s="867"/>
      <c r="V22" s="868"/>
      <c r="W22" s="533" t="s">
        <v>515</v>
      </c>
      <c r="Y22" s="293" t="str">
        <f>strCheckUnique(Z22:Z25)</f>
        <v/>
      </c>
      <c r="AA22" s="293"/>
    </row>
    <row r="23" spans="1:35" ht="156" customHeight="1">
      <c r="A23" s="881"/>
      <c r="B23" s="881"/>
      <c r="C23" s="881"/>
      <c r="D23" s="881"/>
      <c r="E23" s="882"/>
      <c r="F23" s="676">
        <v>1</v>
      </c>
      <c r="G23" s="609"/>
      <c r="H23" s="862"/>
      <c r="I23" s="871"/>
      <c r="J23" s="862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40"/>
      <c r="N23" s="870"/>
      <c r="O23" s="189"/>
      <c r="P23" s="189"/>
      <c r="Q23" s="189"/>
      <c r="R23" s="865"/>
      <c r="S23" s="869" t="s">
        <v>86</v>
      </c>
      <c r="T23" s="865"/>
      <c r="U23" s="869" t="s">
        <v>87</v>
      </c>
      <c r="V23" s="659"/>
      <c r="W23" s="872" t="s">
        <v>680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81"/>
      <c r="B24" s="881"/>
      <c r="C24" s="881"/>
      <c r="D24" s="881"/>
      <c r="E24" s="882"/>
      <c r="F24" s="676"/>
      <c r="G24" s="609"/>
      <c r="H24" s="862"/>
      <c r="I24" s="871"/>
      <c r="J24" s="862"/>
      <c r="K24" s="319"/>
      <c r="L24" s="168"/>
      <c r="M24" s="198"/>
      <c r="N24" s="870"/>
      <c r="O24" s="280"/>
      <c r="P24" s="277"/>
      <c r="Q24" s="278" t="str">
        <f>R23 &amp; "-" &amp; T23</f>
        <v>-</v>
      </c>
      <c r="R24" s="865"/>
      <c r="S24" s="869"/>
      <c r="T24" s="866"/>
      <c r="U24" s="869"/>
      <c r="V24" s="659"/>
      <c r="W24" s="873"/>
      <c r="AA24" s="293"/>
    </row>
    <row r="25" spans="1:35" customFormat="1" ht="15" customHeight="1">
      <c r="A25" s="881"/>
      <c r="B25" s="881"/>
      <c r="C25" s="881"/>
      <c r="D25" s="881"/>
      <c r="E25" s="882"/>
      <c r="F25" s="613"/>
      <c r="G25" s="611"/>
      <c r="H25" s="862"/>
      <c r="I25" s="871"/>
      <c r="J25" s="862"/>
      <c r="K25" s="195"/>
      <c r="L25" s="111"/>
      <c r="M25" s="172" t="s">
        <v>412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74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81"/>
      <c r="B26" s="881"/>
      <c r="C26" s="881"/>
      <c r="D26" s="881"/>
      <c r="E26" s="612"/>
      <c r="F26" s="613"/>
      <c r="G26" s="611"/>
      <c r="H26" s="862"/>
      <c r="I26" s="871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81"/>
      <c r="B27" s="881"/>
      <c r="C27" s="881"/>
      <c r="D27" s="614"/>
      <c r="E27" s="614"/>
      <c r="F27" s="615"/>
      <c r="G27" s="614"/>
      <c r="H27" s="385"/>
      <c r="I27" s="195"/>
      <c r="J27" s="84"/>
      <c r="K27" s="177"/>
      <c r="L27" s="111"/>
      <c r="M27" s="161" t="s">
        <v>413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81"/>
      <c r="B28" s="881"/>
      <c r="C28" s="614"/>
      <c r="D28" s="614"/>
      <c r="E28" s="614"/>
      <c r="F28" s="615"/>
      <c r="G28" s="614"/>
      <c r="H28" s="385"/>
      <c r="I28" s="195"/>
      <c r="J28" s="84"/>
      <c r="K28" s="177"/>
      <c r="L28" s="111"/>
      <c r="M28" s="160" t="s">
        <v>389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81"/>
      <c r="B29" s="614"/>
      <c r="C29" s="614"/>
      <c r="D29" s="614"/>
      <c r="E29" s="614"/>
      <c r="F29" s="615"/>
      <c r="G29" s="614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311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8">
        <v>1</v>
      </c>
      <c r="M32" s="855" t="s">
        <v>709</v>
      </c>
      <c r="N32" s="855"/>
      <c r="O32" s="855"/>
      <c r="P32" s="855"/>
      <c r="Q32" s="855"/>
      <c r="R32" s="855"/>
      <c r="S32" s="855"/>
      <c r="T32" s="855"/>
      <c r="U32" s="855"/>
      <c r="V32" s="855"/>
    </row>
  </sheetData>
  <sheetProtection password="FA9C" sheet="1" objects="1" scenarios="1" formatColumns="0" formatRows="0"/>
  <dataConsolidate/>
  <mergeCells count="39">
    <mergeCell ref="L14:L16"/>
    <mergeCell ref="M14:M16"/>
    <mergeCell ref="O19:V19"/>
    <mergeCell ref="O18:V18"/>
    <mergeCell ref="O14:T14"/>
    <mergeCell ref="R15:T15"/>
    <mergeCell ref="N14:N16"/>
    <mergeCell ref="U14:U16"/>
    <mergeCell ref="D21:D26"/>
    <mergeCell ref="A18:A29"/>
    <mergeCell ref="B19:B28"/>
    <mergeCell ref="C20:C27"/>
    <mergeCell ref="E22:E25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53</v>
      </c>
    </row>
    <row r="2" spans="1:20" ht="22.5">
      <c r="F2" s="856" t="s">
        <v>531</v>
      </c>
      <c r="G2" s="857"/>
      <c r="H2" s="858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9" t="s">
        <v>485</v>
      </c>
      <c r="G4" s="819"/>
      <c r="H4" s="819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21.12.2021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50" t="str">
        <f>"3." &amp;mergeValue(A9)</f>
        <v>3.1</v>
      </c>
      <c r="G9" s="537" t="s">
        <v>535</v>
      </c>
      <c r="H9" s="430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 t="str">
        <f>IF(Территории!H13="","","" &amp; Территории!H13 &amp; "")</f>
        <v>город Димитровград</v>
      </c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0"/>
      <c r="B13" s="860"/>
      <c r="C13" s="860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 t="str">
        <f>IF(Территории!R14="","","" &amp; Территории!R14 &amp; "")</f>
        <v>город Димитровград (73705000)</v>
      </c>
      <c r="I13" s="768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9" customFormat="1" ht="3" customHeight="1">
      <c r="A14" s="441"/>
      <c r="B14" s="441"/>
      <c r="C14" s="441"/>
      <c r="D14" s="441"/>
      <c r="F14" s="462"/>
      <c r="G14" s="463"/>
      <c r="H14" s="464"/>
      <c r="I14" s="465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55" t="s">
        <v>635</v>
      </c>
      <c r="H15" s="855"/>
      <c r="I15" s="318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AP30"/>
  <sheetViews>
    <sheetView showGridLines="0" topLeftCell="H4" zoomScaleNormal="100" workbookViewId="0">
      <selection activeCell="AD34" sqref="AD34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30" hidden="1" customWidth="1"/>
    <col min="16" max="16" width="20.7109375" style="630" customWidth="1"/>
    <col min="17" max="18" width="23.7109375" style="630" customWidth="1"/>
    <col min="19" max="23" width="23.7109375" style="630" hidden="1" customWidth="1"/>
    <col min="24" max="24" width="1.7109375" style="630" hidden="1" customWidth="1"/>
    <col min="25" max="25" width="11.7109375" style="630" customWidth="1"/>
    <col min="26" max="26" width="3.7109375" style="630" customWidth="1"/>
    <col min="27" max="27" width="11.7109375" style="630" customWidth="1"/>
    <col min="28" max="28" width="8.5703125" style="630" hidden="1" customWidth="1"/>
    <col min="29" max="29" width="4.7109375" style="630" customWidth="1"/>
    <col min="30" max="30" width="115.7109375" style="630" customWidth="1"/>
    <col min="31" max="32" width="10.5703125" style="666"/>
    <col min="33" max="33" width="11.140625" style="666" customWidth="1"/>
    <col min="34" max="37" width="10.5703125" style="666"/>
    <col min="38" max="42" width="10.5703125" style="279"/>
    <col min="43" max="16384" width="10.5703125" style="35"/>
  </cols>
  <sheetData>
    <row r="1" spans="7:42" ht="14.25" hidden="1" customHeight="1">
      <c r="R1" s="663"/>
      <c r="S1" s="663"/>
      <c r="T1" s="663"/>
      <c r="U1" s="663"/>
      <c r="V1" s="663"/>
      <c r="W1" s="663"/>
      <c r="X1" s="663"/>
      <c r="Y1" s="663"/>
    </row>
    <row r="2" spans="7:42" ht="14.25" hidden="1" customHeight="1">
      <c r="AB2" s="663"/>
    </row>
    <row r="3" spans="7:42" ht="14.25" hidden="1" customHeight="1"/>
    <row r="4" spans="7:42" ht="3" customHeight="1">
      <c r="J4" s="85"/>
      <c r="K4" s="85"/>
      <c r="L4" s="36"/>
      <c r="M4" s="36"/>
      <c r="N4" s="36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</row>
    <row r="5" spans="7:42" ht="24.95" customHeight="1">
      <c r="J5" s="85"/>
      <c r="K5" s="85"/>
      <c r="L5" s="856" t="s">
        <v>667</v>
      </c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8"/>
      <c r="AP5" s="35"/>
    </row>
    <row r="6" spans="7:42" ht="3" customHeight="1">
      <c r="J6" s="85"/>
      <c r="K6" s="85"/>
      <c r="L6" s="36"/>
      <c r="M6" s="36"/>
      <c r="N6" s="36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P6" s="35"/>
    </row>
    <row r="7" spans="7:42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53"/>
      <c r="O7" s="453"/>
      <c r="P7" s="887" t="str">
        <f>IF(NameOrPr_ch="",IF(NameOrPr="","",NameOrPr),NameOrPr_ch)</f>
        <v>Агентство по регулированию цен и тарифов Ульяновской области</v>
      </c>
      <c r="Q7" s="888"/>
      <c r="R7" s="888"/>
      <c r="S7" s="888"/>
      <c r="T7" s="888"/>
      <c r="U7" s="888"/>
      <c r="V7" s="888"/>
      <c r="W7" s="888"/>
      <c r="X7" s="888"/>
      <c r="Y7" s="888"/>
      <c r="Z7" s="888"/>
      <c r="AA7" s="888"/>
      <c r="AB7" s="888"/>
      <c r="AC7" s="889"/>
      <c r="AD7" s="760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</row>
    <row r="8" spans="7:42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53"/>
      <c r="O8" s="453"/>
      <c r="P8" s="887" t="str">
        <f>IF(datePr_ch="",IF(datePr="","",datePr),datePr_ch)</f>
        <v>16.12.2021</v>
      </c>
      <c r="Q8" s="888"/>
      <c r="R8" s="888"/>
      <c r="S8" s="888"/>
      <c r="T8" s="888"/>
      <c r="U8" s="888"/>
      <c r="V8" s="888"/>
      <c r="W8" s="888"/>
      <c r="X8" s="888"/>
      <c r="Y8" s="888"/>
      <c r="Z8" s="888"/>
      <c r="AA8" s="888"/>
      <c r="AB8" s="888"/>
      <c r="AC8" s="889"/>
      <c r="AD8" s="760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</row>
    <row r="9" spans="7:42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53"/>
      <c r="O9" s="453"/>
      <c r="P9" s="887" t="str">
        <f>IF(numberPr_ch="",IF(numberPr="","",numberPr),numberPr_ch)</f>
        <v>286-П</v>
      </c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8"/>
      <c r="AC9" s="889"/>
      <c r="AD9" s="760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</row>
    <row r="10" spans="7:42" s="439" customFormat="1" ht="18.75">
      <c r="G10" s="440"/>
      <c r="H10" s="440"/>
      <c r="L10" s="438"/>
      <c r="M10" s="452" t="s">
        <v>541</v>
      </c>
      <c r="N10" s="453"/>
      <c r="O10" s="453"/>
      <c r="P10" s="887" t="str">
        <f>IF(IstPub_ch="",IF(IstPub="","",IstPub),IstPub_ch)</f>
        <v>tarif.ekonom73.ru</v>
      </c>
      <c r="Q10" s="888"/>
      <c r="R10" s="888"/>
      <c r="S10" s="888"/>
      <c r="T10" s="888"/>
      <c r="U10" s="888"/>
      <c r="V10" s="888"/>
      <c r="W10" s="888"/>
      <c r="X10" s="888"/>
      <c r="Y10" s="888"/>
      <c r="Z10" s="888"/>
      <c r="AA10" s="888"/>
      <c r="AB10" s="888"/>
      <c r="AC10" s="889"/>
      <c r="AD10" s="760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</row>
    <row r="11" spans="7:42" s="240" customFormat="1" ht="18" hidden="1" customHeight="1">
      <c r="G11" s="239"/>
      <c r="H11" s="239"/>
      <c r="L11" s="877"/>
      <c r="M11" s="877"/>
      <c r="N11" s="204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70" t="s">
        <v>381</v>
      </c>
      <c r="AC11" s="657"/>
      <c r="AD11" s="657"/>
      <c r="AE11" s="672"/>
      <c r="AF11" s="672"/>
      <c r="AG11" s="672"/>
      <c r="AH11" s="672"/>
      <c r="AI11" s="672"/>
      <c r="AJ11" s="672"/>
      <c r="AK11" s="672"/>
      <c r="AL11" s="295"/>
      <c r="AM11" s="295"/>
      <c r="AN11" s="295"/>
      <c r="AO11" s="295"/>
      <c r="AP11" s="295"/>
    </row>
    <row r="12" spans="7:42" s="240" customFormat="1">
      <c r="G12" s="239"/>
      <c r="H12" s="239"/>
      <c r="L12" s="204"/>
      <c r="M12" s="204"/>
      <c r="N12" s="204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657"/>
      <c r="AD12" s="657"/>
      <c r="AE12" s="672"/>
      <c r="AF12" s="672"/>
      <c r="AG12" s="672"/>
      <c r="AH12" s="672"/>
      <c r="AI12" s="672"/>
      <c r="AJ12" s="672"/>
      <c r="AK12" s="672"/>
      <c r="AL12" s="295"/>
      <c r="AM12" s="295"/>
      <c r="AN12" s="295"/>
      <c r="AO12" s="295"/>
    </row>
    <row r="13" spans="7:42" ht="15" customHeight="1">
      <c r="J13" s="85"/>
      <c r="K13" s="85"/>
      <c r="L13" s="819" t="s">
        <v>485</v>
      </c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  <c r="AD13" s="819" t="s">
        <v>486</v>
      </c>
      <c r="AP13" s="35"/>
    </row>
    <row r="14" spans="7:42" ht="15" customHeight="1">
      <c r="J14" s="85"/>
      <c r="K14" s="85"/>
      <c r="L14" s="819" t="s">
        <v>94</v>
      </c>
      <c r="M14" s="819" t="s">
        <v>410</v>
      </c>
      <c r="N14" s="819"/>
      <c r="O14" s="883" t="s">
        <v>504</v>
      </c>
      <c r="P14" s="883"/>
      <c r="Q14" s="883"/>
      <c r="R14" s="883"/>
      <c r="S14" s="883"/>
      <c r="T14" s="883"/>
      <c r="U14" s="883"/>
      <c r="V14" s="883"/>
      <c r="W14" s="883"/>
      <c r="X14" s="883"/>
      <c r="Y14" s="883"/>
      <c r="Z14" s="883"/>
      <c r="AA14" s="883"/>
      <c r="AB14" s="819" t="s">
        <v>343</v>
      </c>
      <c r="AC14" s="879" t="s">
        <v>277</v>
      </c>
      <c r="AD14" s="819"/>
      <c r="AP14" s="35"/>
    </row>
    <row r="15" spans="7:42" ht="14.25" customHeight="1">
      <c r="J15" s="85"/>
      <c r="K15" s="85"/>
      <c r="L15" s="819"/>
      <c r="M15" s="819"/>
      <c r="N15" s="819"/>
      <c r="O15" s="656"/>
      <c r="P15" s="696" t="s">
        <v>505</v>
      </c>
      <c r="Q15" s="875" t="s">
        <v>681</v>
      </c>
      <c r="R15" s="875"/>
      <c r="S15" s="875" t="s">
        <v>670</v>
      </c>
      <c r="T15" s="875"/>
      <c r="U15" s="885" t="s">
        <v>676</v>
      </c>
      <c r="V15" s="886"/>
      <c r="W15" s="886"/>
      <c r="X15" s="413"/>
      <c r="Y15" s="829" t="s">
        <v>506</v>
      </c>
      <c r="Z15" s="829"/>
      <c r="AA15" s="829"/>
      <c r="AB15" s="819"/>
      <c r="AC15" s="879"/>
      <c r="AD15" s="819"/>
      <c r="AP15" s="35"/>
    </row>
    <row r="16" spans="7:42" ht="33.75" customHeight="1">
      <c r="J16" s="85"/>
      <c r="K16" s="85"/>
      <c r="L16" s="819"/>
      <c r="M16" s="819"/>
      <c r="N16" s="819"/>
      <c r="O16" s="600"/>
      <c r="P16" s="697" t="s">
        <v>507</v>
      </c>
      <c r="Q16" s="413" t="s">
        <v>700</v>
      </c>
      <c r="R16" s="413" t="s">
        <v>675</v>
      </c>
      <c r="S16" s="413" t="s">
        <v>671</v>
      </c>
      <c r="T16" s="413" t="s">
        <v>672</v>
      </c>
      <c r="U16" s="413" t="s">
        <v>673</v>
      </c>
      <c r="V16" s="413" t="s">
        <v>674</v>
      </c>
      <c r="W16" s="413" t="s">
        <v>675</v>
      </c>
      <c r="X16" s="413"/>
      <c r="Y16" s="601" t="s">
        <v>276</v>
      </c>
      <c r="Z16" s="876" t="s">
        <v>275</v>
      </c>
      <c r="AA16" s="876"/>
      <c r="AB16" s="819"/>
      <c r="AC16" s="879"/>
      <c r="AD16" s="819"/>
      <c r="AP16" s="35"/>
    </row>
    <row r="17" spans="1:42" ht="12" customHeight="1">
      <c r="J17" s="85"/>
      <c r="K17" s="234">
        <v>1</v>
      </c>
      <c r="L17" s="693" t="s">
        <v>95</v>
      </c>
      <c r="M17" s="693" t="s">
        <v>51</v>
      </c>
      <c r="N17" s="730" t="str">
        <f ca="1">OFFSET(N17,0,-1)</f>
        <v>2</v>
      </c>
      <c r="O17" s="730" t="str">
        <f ca="1">OFFSET(O17,0,-1)</f>
        <v>2</v>
      </c>
      <c r="P17" s="698">
        <f t="shared" ref="P17:Z17" ca="1" si="0">OFFSET(P17,0,-1)+1</f>
        <v>3</v>
      </c>
      <c r="Q17" s="694">
        <f t="shared" ca="1" si="0"/>
        <v>4</v>
      </c>
      <c r="R17" s="694">
        <f t="shared" ca="1" si="0"/>
        <v>5</v>
      </c>
      <c r="S17" s="694">
        <f t="shared" ca="1" si="0"/>
        <v>6</v>
      </c>
      <c r="T17" s="694">
        <f t="shared" ca="1" si="0"/>
        <v>7</v>
      </c>
      <c r="U17" s="694">
        <f t="shared" ca="1" si="0"/>
        <v>8</v>
      </c>
      <c r="V17" s="694">
        <f t="shared" ca="1" si="0"/>
        <v>9</v>
      </c>
      <c r="W17" s="698">
        <f t="shared" ca="1" si="0"/>
        <v>10</v>
      </c>
      <c r="X17" s="730">
        <f ca="1">OFFSET(X17,0,-1)</f>
        <v>10</v>
      </c>
      <c r="Y17" s="694">
        <f t="shared" ca="1" si="0"/>
        <v>11</v>
      </c>
      <c r="Z17" s="884">
        <f t="shared" ca="1" si="0"/>
        <v>12</v>
      </c>
      <c r="AA17" s="884"/>
      <c r="AB17" s="694">
        <f ca="1">OFFSET(AB17,0,-2)+1</f>
        <v>13</v>
      </c>
      <c r="AC17" s="695">
        <f ca="1">OFFSET(AC17,0,-1)</f>
        <v>13</v>
      </c>
      <c r="AD17" s="694">
        <f ca="1">OFFSET(AD17,0,-1)+1</f>
        <v>14</v>
      </c>
    </row>
    <row r="18" spans="1:42" ht="22.5" hidden="1">
      <c r="A18" s="881">
        <v>1</v>
      </c>
      <c r="B18" s="676"/>
      <c r="C18" s="676"/>
      <c r="D18" s="676"/>
      <c r="E18" s="677"/>
      <c r="F18" s="677"/>
      <c r="G18" s="678"/>
      <c r="H18" s="678"/>
      <c r="I18" s="675"/>
      <c r="J18" s="647"/>
      <c r="K18" s="647"/>
      <c r="L18" s="692">
        <f>mergeValue(A18)</f>
        <v>1</v>
      </c>
      <c r="M18" s="618" t="s">
        <v>23</v>
      </c>
      <c r="N18" s="660"/>
      <c r="O18" s="864" t="str">
        <f>IF('Перечень тарифов'!J21="","","" &amp; 'Перечень тарифов'!J21 &amp; "")</f>
        <v/>
      </c>
      <c r="P18" s="864"/>
      <c r="Q18" s="864"/>
      <c r="R18" s="864"/>
      <c r="S18" s="864"/>
      <c r="T18" s="864"/>
      <c r="U18" s="864"/>
      <c r="V18" s="864"/>
      <c r="W18" s="864"/>
      <c r="X18" s="864"/>
      <c r="Y18" s="864"/>
      <c r="Z18" s="864"/>
      <c r="AA18" s="864"/>
      <c r="AB18" s="864"/>
      <c r="AC18" s="864"/>
      <c r="AD18" s="533" t="s">
        <v>513</v>
      </c>
    </row>
    <row r="19" spans="1:42" hidden="1">
      <c r="A19" s="881"/>
      <c r="B19" s="881">
        <v>1</v>
      </c>
      <c r="C19" s="676"/>
      <c r="D19" s="676"/>
      <c r="E19" s="679"/>
      <c r="F19" s="678"/>
      <c r="G19" s="678"/>
      <c r="H19" s="678"/>
      <c r="I19" s="653"/>
      <c r="J19" s="648"/>
      <c r="K19" s="630"/>
      <c r="L19" s="692" t="str">
        <f>mergeValue(A19) &amp;"."&amp; mergeValue(B19)</f>
        <v>1.1</v>
      </c>
      <c r="M19" s="637"/>
      <c r="N19" s="660"/>
      <c r="O19" s="864"/>
      <c r="P19" s="864"/>
      <c r="Q19" s="864"/>
      <c r="R19" s="864"/>
      <c r="S19" s="864"/>
      <c r="T19" s="864"/>
      <c r="U19" s="864"/>
      <c r="V19" s="864"/>
      <c r="W19" s="864"/>
      <c r="X19" s="864"/>
      <c r="Y19" s="864"/>
      <c r="Z19" s="864"/>
      <c r="AA19" s="864"/>
      <c r="AB19" s="864"/>
      <c r="AC19" s="864"/>
      <c r="AD19" s="533"/>
    </row>
    <row r="20" spans="1:42" hidden="1">
      <c r="A20" s="881"/>
      <c r="B20" s="881"/>
      <c r="C20" s="881">
        <v>1</v>
      </c>
      <c r="D20" s="676"/>
      <c r="E20" s="679"/>
      <c r="F20" s="678"/>
      <c r="G20" s="678"/>
      <c r="H20" s="678"/>
      <c r="I20" s="685"/>
      <c r="J20" s="648"/>
      <c r="K20" s="634"/>
      <c r="L20" s="692" t="str">
        <f>mergeValue(A20) &amp;"."&amp; mergeValue(B20)&amp;"."&amp; mergeValue(C20)</f>
        <v>1.1.1</v>
      </c>
      <c r="M20" s="638"/>
      <c r="N20" s="660"/>
      <c r="O20" s="864"/>
      <c r="P20" s="864"/>
      <c r="Q20" s="864"/>
      <c r="R20" s="864"/>
      <c r="S20" s="864"/>
      <c r="T20" s="864"/>
      <c r="U20" s="864"/>
      <c r="V20" s="864"/>
      <c r="W20" s="864"/>
      <c r="X20" s="864"/>
      <c r="Y20" s="864"/>
      <c r="Z20" s="864"/>
      <c r="AA20" s="864"/>
      <c r="AB20" s="864"/>
      <c r="AC20" s="864"/>
      <c r="AD20" s="533"/>
      <c r="AH20" s="671"/>
    </row>
    <row r="21" spans="1:42" ht="33.75">
      <c r="A21" s="881"/>
      <c r="B21" s="881"/>
      <c r="C21" s="881"/>
      <c r="D21" s="881">
        <v>1</v>
      </c>
      <c r="E21" s="679"/>
      <c r="F21" s="678"/>
      <c r="G21" s="678"/>
      <c r="H21" s="862"/>
      <c r="I21" s="648"/>
      <c r="J21" s="648"/>
      <c r="K21" s="634"/>
      <c r="L21" s="692" t="str">
        <f>mergeValue(A21) &amp;"."&amp; mergeValue(B21)&amp;"."&amp; mergeValue(C21)&amp;"."&amp; mergeValue(D21)</f>
        <v>1.1.1.1</v>
      </c>
      <c r="M21" s="639" t="s">
        <v>411</v>
      </c>
      <c r="N21" s="660"/>
      <c r="O21" s="863"/>
      <c r="P21" s="863"/>
      <c r="Q21" s="863"/>
      <c r="R21" s="863"/>
      <c r="S21" s="863"/>
      <c r="T21" s="863"/>
      <c r="U21" s="863"/>
      <c r="V21" s="863"/>
      <c r="W21" s="863"/>
      <c r="X21" s="863"/>
      <c r="Y21" s="863"/>
      <c r="Z21" s="863"/>
      <c r="AA21" s="863"/>
      <c r="AB21" s="863"/>
      <c r="AC21" s="863"/>
      <c r="AD21" s="533" t="s">
        <v>677</v>
      </c>
      <c r="AH21" s="671"/>
    </row>
    <row r="22" spans="1:42" ht="33.75">
      <c r="A22" s="881"/>
      <c r="B22" s="881"/>
      <c r="C22" s="881"/>
      <c r="D22" s="881"/>
      <c r="E22" s="882" t="s">
        <v>95</v>
      </c>
      <c r="F22" s="676"/>
      <c r="G22" s="678"/>
      <c r="H22" s="862"/>
      <c r="I22" s="862"/>
      <c r="J22" s="752"/>
      <c r="K22" s="634"/>
      <c r="L22" s="692" t="str">
        <f>mergeValue(A22) &amp;"."&amp; mergeValue(B22)&amp;"."&amp; mergeValue(C22)&amp;"."&amp; mergeValue(D22)&amp;"."&amp; mergeValue(E22)</f>
        <v>1.1.1.1.1</v>
      </c>
      <c r="M22" s="643" t="s">
        <v>10</v>
      </c>
      <c r="N22" s="661"/>
      <c r="O22" s="867" t="s">
        <v>711</v>
      </c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  <c r="AA22" s="867"/>
      <c r="AB22" s="867"/>
      <c r="AC22" s="867"/>
      <c r="AD22" s="533" t="s">
        <v>515</v>
      </c>
      <c r="AF22" s="671" t="str">
        <f>strCheckUnique(AG22:AG26)</f>
        <v/>
      </c>
      <c r="AH22" s="671"/>
    </row>
    <row r="23" spans="1:42" ht="39.950000000000003" customHeight="1">
      <c r="A23" s="881"/>
      <c r="B23" s="881"/>
      <c r="C23" s="881"/>
      <c r="D23" s="881"/>
      <c r="E23" s="882"/>
      <c r="F23" s="881">
        <v>1</v>
      </c>
      <c r="G23" s="676"/>
      <c r="H23" s="862"/>
      <c r="I23" s="862"/>
      <c r="J23" s="862"/>
      <c r="K23" s="685"/>
      <c r="L23" s="692" t="str">
        <f>mergeValue(A23) &amp;"."&amp; mergeValue(B23)&amp;"."&amp; mergeValue(C23)&amp;"."&amp; mergeValue(D23)&amp;"."&amp; mergeValue(E23)&amp;"."&amp; mergeValue(F23)</f>
        <v>1.1.1.1.1.1</v>
      </c>
      <c r="M23" s="758"/>
      <c r="N23" s="870"/>
      <c r="O23" s="650"/>
      <c r="P23" s="784">
        <v>0</v>
      </c>
      <c r="Q23" s="784">
        <v>38.57</v>
      </c>
      <c r="R23" s="784">
        <v>1595</v>
      </c>
      <c r="S23" s="650"/>
      <c r="T23" s="650"/>
      <c r="U23" s="650"/>
      <c r="V23" s="650"/>
      <c r="W23" s="721"/>
      <c r="X23" s="650"/>
      <c r="Y23" s="865" t="s">
        <v>1056</v>
      </c>
      <c r="Z23" s="890" t="s">
        <v>86</v>
      </c>
      <c r="AA23" s="865" t="s">
        <v>1239</v>
      </c>
      <c r="AB23" s="890" t="s">
        <v>87</v>
      </c>
      <c r="AC23" s="659"/>
      <c r="AD23" s="872" t="s">
        <v>680</v>
      </c>
      <c r="AE23" s="666" t="str">
        <f>strCheckDate(O24:AC24)</f>
        <v/>
      </c>
      <c r="AG23" s="671" t="str">
        <f>IF(M23="","",M23 )</f>
        <v/>
      </c>
      <c r="AH23" s="671"/>
      <c r="AI23" s="671"/>
      <c r="AJ23" s="671"/>
    </row>
    <row r="24" spans="1:42" ht="39.950000000000003" hidden="1" customHeight="1">
      <c r="A24" s="881"/>
      <c r="B24" s="881"/>
      <c r="C24" s="881"/>
      <c r="D24" s="881"/>
      <c r="E24" s="882"/>
      <c r="F24" s="881"/>
      <c r="G24" s="676"/>
      <c r="H24" s="862"/>
      <c r="I24" s="862"/>
      <c r="J24" s="862"/>
      <c r="K24" s="685"/>
      <c r="L24" s="642"/>
      <c r="M24" s="691"/>
      <c r="N24" s="870"/>
      <c r="O24" s="667"/>
      <c r="P24" s="667"/>
      <c r="Q24" s="664"/>
      <c r="R24" s="665" t="str">
        <f>Y23 &amp; "-" &amp; AA23</f>
        <v>01.01.2022-30.06.2022</v>
      </c>
      <c r="S24" s="665"/>
      <c r="T24" s="665"/>
      <c r="U24" s="665"/>
      <c r="V24" s="665"/>
      <c r="W24" s="735"/>
      <c r="X24" s="665"/>
      <c r="Y24" s="865"/>
      <c r="Z24" s="890"/>
      <c r="AA24" s="866"/>
      <c r="AB24" s="890"/>
      <c r="AC24" s="659"/>
      <c r="AD24" s="873"/>
      <c r="AH24" s="671"/>
    </row>
    <row r="25" spans="1:42" s="630" customFormat="1" ht="15" hidden="1" customHeight="1">
      <c r="A25" s="881"/>
      <c r="B25" s="881"/>
      <c r="C25" s="881"/>
      <c r="D25" s="881"/>
      <c r="E25" s="882"/>
      <c r="F25" s="881"/>
      <c r="G25" s="676"/>
      <c r="H25" s="862"/>
      <c r="I25" s="862"/>
      <c r="J25" s="862"/>
      <c r="K25" s="685"/>
      <c r="L25" s="635"/>
      <c r="M25" s="645"/>
      <c r="N25" s="651"/>
      <c r="O25" s="636"/>
      <c r="P25" s="636"/>
      <c r="Q25" s="636"/>
      <c r="R25" s="636"/>
      <c r="S25" s="636"/>
      <c r="T25" s="636"/>
      <c r="U25" s="636"/>
      <c r="V25" s="636"/>
      <c r="W25" s="706"/>
      <c r="X25" s="636"/>
      <c r="Y25" s="658"/>
      <c r="Z25" s="652"/>
      <c r="AA25" s="652"/>
      <c r="AB25" s="652"/>
      <c r="AC25" s="649"/>
      <c r="AD25" s="873"/>
      <c r="AE25" s="666"/>
      <c r="AF25" s="666"/>
      <c r="AG25" s="666"/>
      <c r="AH25" s="671"/>
      <c r="AI25" s="666"/>
      <c r="AJ25" s="666"/>
      <c r="AK25" s="666"/>
      <c r="AL25" s="666"/>
      <c r="AM25" s="666"/>
      <c r="AN25" s="666"/>
      <c r="AO25" s="666"/>
      <c r="AP25" s="666"/>
    </row>
    <row r="26" spans="1:42" customFormat="1" ht="15" customHeight="1">
      <c r="A26" s="881"/>
      <c r="B26" s="881"/>
      <c r="C26" s="881"/>
      <c r="D26" s="881"/>
      <c r="E26" s="882"/>
      <c r="F26" s="680"/>
      <c r="G26" s="678"/>
      <c r="H26" s="862"/>
      <c r="I26" s="862"/>
      <c r="J26" s="752"/>
      <c r="K26" s="654"/>
      <c r="L26" s="635"/>
      <c r="M26" s="644" t="s">
        <v>412</v>
      </c>
      <c r="N26" s="651"/>
      <c r="O26" s="636"/>
      <c r="P26" s="636"/>
      <c r="Q26" s="636"/>
      <c r="R26" s="636"/>
      <c r="S26" s="636"/>
      <c r="T26" s="636"/>
      <c r="U26" s="636"/>
      <c r="V26" s="636"/>
      <c r="W26" s="706"/>
      <c r="X26" s="636"/>
      <c r="Y26" s="658"/>
      <c r="Z26" s="652"/>
      <c r="AA26" s="652"/>
      <c r="AB26" s="652"/>
      <c r="AC26" s="649"/>
      <c r="AD26" s="874"/>
      <c r="AE26" s="668"/>
      <c r="AF26" s="668"/>
      <c r="AG26" s="668"/>
      <c r="AH26" s="671"/>
      <c r="AI26" s="668"/>
      <c r="AJ26" s="666"/>
      <c r="AK26" s="666"/>
      <c r="AL26" s="283"/>
      <c r="AM26" s="283"/>
      <c r="AN26" s="283"/>
      <c r="AO26" s="283"/>
      <c r="AP26" s="283"/>
    </row>
    <row r="27" spans="1:42" customFormat="1">
      <c r="A27" s="881"/>
      <c r="B27" s="881"/>
      <c r="C27" s="881"/>
      <c r="D27" s="881"/>
      <c r="E27" s="679"/>
      <c r="F27" s="680"/>
      <c r="G27" s="678"/>
      <c r="H27" s="862"/>
      <c r="I27" s="633"/>
      <c r="J27" s="633"/>
      <c r="K27" s="654"/>
      <c r="L27" s="689"/>
      <c r="M27" s="258" t="s">
        <v>13</v>
      </c>
      <c r="N27" s="690"/>
      <c r="O27" s="688"/>
      <c r="P27" s="688"/>
      <c r="Q27" s="688"/>
      <c r="R27" s="688"/>
      <c r="S27" s="688"/>
      <c r="T27" s="688"/>
      <c r="U27" s="688"/>
      <c r="V27" s="688"/>
      <c r="W27" s="726"/>
      <c r="X27" s="688"/>
      <c r="Y27" s="687"/>
      <c r="Z27" s="156"/>
      <c r="AA27" s="156"/>
      <c r="AB27" s="690"/>
      <c r="AC27" s="156"/>
      <c r="AD27" s="184"/>
      <c r="AE27" s="668"/>
      <c r="AF27" s="668"/>
      <c r="AG27" s="668"/>
      <c r="AH27" s="668"/>
      <c r="AI27" s="668"/>
      <c r="AJ27" s="668"/>
      <c r="AK27" s="668"/>
      <c r="AL27" s="283"/>
      <c r="AM27" s="283"/>
      <c r="AN27" s="283"/>
      <c r="AO27" s="283"/>
      <c r="AP27" s="283"/>
    </row>
    <row r="28" spans="1:42" customFormat="1">
      <c r="A28" s="881"/>
      <c r="B28" s="881"/>
      <c r="C28" s="881"/>
      <c r="D28" s="681"/>
      <c r="E28" s="681"/>
      <c r="F28" s="682"/>
      <c r="G28" s="681"/>
      <c r="H28" s="678"/>
      <c r="I28" s="654"/>
      <c r="J28" s="633"/>
      <c r="K28" s="647"/>
      <c r="L28" s="111"/>
      <c r="M28" s="161" t="s">
        <v>413</v>
      </c>
      <c r="N28" s="160"/>
      <c r="O28" s="636"/>
      <c r="P28" s="636"/>
      <c r="Q28" s="636"/>
      <c r="R28" s="636"/>
      <c r="S28" s="636"/>
      <c r="T28" s="636"/>
      <c r="U28" s="636"/>
      <c r="V28" s="636"/>
      <c r="W28" s="706"/>
      <c r="X28" s="636"/>
      <c r="Y28" s="658"/>
      <c r="Z28" s="652"/>
      <c r="AA28" s="652"/>
      <c r="AB28" s="651"/>
      <c r="AC28" s="652"/>
      <c r="AD28" s="649"/>
      <c r="AE28" s="668"/>
      <c r="AF28" s="668"/>
      <c r="AG28" s="668"/>
      <c r="AH28" s="668"/>
      <c r="AI28" s="668"/>
      <c r="AJ28" s="668"/>
      <c r="AK28" s="668"/>
      <c r="AL28" s="283"/>
      <c r="AM28" s="283"/>
      <c r="AN28" s="283"/>
      <c r="AO28" s="283"/>
      <c r="AP28" s="283"/>
    </row>
    <row r="29" spans="1:42" ht="3" customHeight="1">
      <c r="AP29" s="35"/>
    </row>
    <row r="30" spans="1:42" ht="48.95" customHeight="1">
      <c r="L30" s="608">
        <v>1</v>
      </c>
      <c r="M30" s="855" t="s">
        <v>709</v>
      </c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5"/>
      <c r="Z30" s="855"/>
      <c r="AA30" s="855"/>
      <c r="AB30" s="855"/>
      <c r="AC30" s="855"/>
      <c r="AP30" s="35"/>
    </row>
  </sheetData>
  <sheetProtection password="FA9C" sheet="1" objects="1" scenarios="1" formatColumns="0" formatRows="0"/>
  <dataConsolidate/>
  <mergeCells count="42">
    <mergeCell ref="A18:A28"/>
    <mergeCell ref="B19:B28"/>
    <mergeCell ref="C20:C28"/>
    <mergeCell ref="D21:D27"/>
    <mergeCell ref="AD23:AD26"/>
    <mergeCell ref="Y23:Y24"/>
    <mergeCell ref="Z23:Z24"/>
    <mergeCell ref="AA23:AA24"/>
    <mergeCell ref="N23:N24"/>
    <mergeCell ref="AB23:AB24"/>
    <mergeCell ref="O20:AC20"/>
    <mergeCell ref="E22:E26"/>
    <mergeCell ref="O18:AC18"/>
    <mergeCell ref="H21:H27"/>
    <mergeCell ref="I22:I26"/>
    <mergeCell ref="F23:F25"/>
    <mergeCell ref="J23:J25"/>
    <mergeCell ref="P8:AC8"/>
    <mergeCell ref="P9:AC9"/>
    <mergeCell ref="P10:AC10"/>
    <mergeCell ref="AD13:AD16"/>
    <mergeCell ref="O19:AC19"/>
    <mergeCell ref="AC14:AC16"/>
    <mergeCell ref="O12:AB12"/>
    <mergeCell ref="O14:AA14"/>
    <mergeCell ref="Y15:AA15"/>
    <mergeCell ref="M30:AC30"/>
    <mergeCell ref="L5:AB5"/>
    <mergeCell ref="L14:L16"/>
    <mergeCell ref="M14:M16"/>
    <mergeCell ref="L11:M11"/>
    <mergeCell ref="AB14:AB16"/>
    <mergeCell ref="O22:AC22"/>
    <mergeCell ref="L13:AC13"/>
    <mergeCell ref="N14:N16"/>
    <mergeCell ref="Z16:AA16"/>
    <mergeCell ref="O21:AC21"/>
    <mergeCell ref="Z17:AA17"/>
    <mergeCell ref="Q15:R15"/>
    <mergeCell ref="S15:T15"/>
    <mergeCell ref="U15:W15"/>
    <mergeCell ref="P7:AC7"/>
  </mergeCells>
  <phoneticPr fontId="11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allowBlank="1" promptTitle="checkPeriodRange" sqref="R24:X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:P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"/>
    <dataValidation allowBlank="1" sqref="Z25:Z28"/>
    <dataValidation type="decimal" allowBlank="1" showErrorMessage="1" errorTitle="Ошибка" error="Допускается ввод только действительных чисел!" sqref="P23:R2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210</v>
      </c>
    </row>
    <row r="2" spans="1:20" ht="22.5">
      <c r="F2" s="856" t="s">
        <v>531</v>
      </c>
      <c r="G2" s="857"/>
      <c r="H2" s="858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9" t="s">
        <v>485</v>
      </c>
      <c r="G4" s="819"/>
      <c r="H4" s="819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21.12.2021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0"/>
      <c r="B13" s="860"/>
      <c r="C13" s="860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1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0"/>
      <c r="B14" s="860"/>
      <c r="C14" s="860"/>
      <c r="D14" s="461"/>
      <c r="F14" s="455"/>
      <c r="G14" s="161" t="s">
        <v>4</v>
      </c>
      <c r="H14" s="460"/>
      <c r="I14" s="861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0"/>
      <c r="B15" s="860"/>
      <c r="C15" s="461"/>
      <c r="D15" s="461"/>
      <c r="F15" s="541"/>
      <c r="G15" s="260" t="s">
        <v>434</v>
      </c>
      <c r="H15" s="542"/>
      <c r="I15" s="543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0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62"/>
      <c r="G18" s="463"/>
      <c r="H18" s="464"/>
      <c r="I18" s="465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55" t="s">
        <v>635</v>
      </c>
      <c r="H19" s="855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891" t="s">
        <v>703</v>
      </c>
      <c r="M5" s="891"/>
      <c r="N5" s="891"/>
      <c r="O5" s="891"/>
      <c r="P5" s="891"/>
      <c r="Q5" s="891"/>
      <c r="R5" s="891"/>
      <c r="S5" s="891"/>
      <c r="T5" s="891"/>
      <c r="U5" s="891"/>
      <c r="V5" s="578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78" t="str">
        <f>IF(NameOrPr_ch="",IF(NameOrPr="","",NameOrPr),NameOrPr_ch)</f>
        <v>Агентство по регулированию цен и тарифов Ульяновской области</v>
      </c>
      <c r="O7" s="878"/>
      <c r="P7" s="878"/>
      <c r="Q7" s="878"/>
      <c r="R7" s="878"/>
      <c r="S7" s="878"/>
      <c r="T7" s="878"/>
      <c r="U7" s="878"/>
      <c r="V7" s="760"/>
      <c r="W7" s="318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50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78" t="str">
        <f>IF(datePr_ch="",IF(datePr="","",datePr),datePr_ch)</f>
        <v>16.12.2021</v>
      </c>
      <c r="O8" s="878"/>
      <c r="P8" s="878"/>
      <c r="Q8" s="878"/>
      <c r="R8" s="878"/>
      <c r="S8" s="878"/>
      <c r="T8" s="878"/>
      <c r="U8" s="878"/>
      <c r="V8" s="760"/>
      <c r="W8" s="318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50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78" t="str">
        <f>IF(numberPr_ch="",IF(numberPr="","",numberPr),numberPr_ch)</f>
        <v>286-П</v>
      </c>
      <c r="O9" s="878"/>
      <c r="P9" s="878"/>
      <c r="Q9" s="878"/>
      <c r="R9" s="878"/>
      <c r="S9" s="878"/>
      <c r="T9" s="878"/>
      <c r="U9" s="878"/>
      <c r="V9" s="760"/>
      <c r="W9" s="318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50" s="439" customFormat="1" ht="18.75">
      <c r="G10" s="440"/>
      <c r="H10" s="440"/>
      <c r="L10" s="438"/>
      <c r="M10" s="452" t="s">
        <v>541</v>
      </c>
      <c r="N10" s="878" t="str">
        <f>IF(IstPub_ch="",IF(IstPub="","",IstPub),IstPub_ch)</f>
        <v>tarif.ekonom73.ru</v>
      </c>
      <c r="O10" s="878"/>
      <c r="P10" s="878"/>
      <c r="Q10" s="878"/>
      <c r="R10" s="878"/>
      <c r="S10" s="878"/>
      <c r="T10" s="878"/>
      <c r="U10" s="878"/>
      <c r="V10" s="760"/>
      <c r="W10" s="318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50" s="295" customFormat="1" ht="9.75" hidden="1" customHeight="1">
      <c r="L11" s="908"/>
      <c r="M11" s="908"/>
      <c r="N11" s="314"/>
      <c r="O11" s="314"/>
      <c r="P11" s="314"/>
      <c r="Q11" s="314"/>
      <c r="R11" s="314"/>
      <c r="S11" s="909"/>
      <c r="T11" s="909"/>
      <c r="U11" s="909"/>
      <c r="V11" s="909"/>
      <c r="W11" s="909"/>
      <c r="X11" s="909"/>
      <c r="Y11" s="292"/>
      <c r="AD11" s="295" t="s">
        <v>421</v>
      </c>
      <c r="AE11" s="295" t="s">
        <v>422</v>
      </c>
      <c r="AF11" s="295" t="s">
        <v>421</v>
      </c>
      <c r="AG11" s="295" t="s">
        <v>422</v>
      </c>
    </row>
    <row r="12" spans="7:50" s="240" customFormat="1" ht="11.25" hidden="1">
      <c r="G12" s="239"/>
      <c r="H12" s="239"/>
      <c r="L12" s="877"/>
      <c r="M12" s="877"/>
      <c r="N12" s="204"/>
      <c r="O12" s="204"/>
      <c r="P12" s="204"/>
      <c r="Q12" s="204"/>
      <c r="R12" s="204"/>
      <c r="S12" s="910"/>
      <c r="T12" s="910"/>
      <c r="U12" s="910"/>
      <c r="V12" s="910"/>
      <c r="W12" s="910"/>
      <c r="X12" s="910"/>
      <c r="Y12" s="119"/>
      <c r="AK12" s="291" t="s">
        <v>381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911"/>
      <c r="T13" s="911"/>
      <c r="U13" s="911"/>
      <c r="V13" s="911"/>
      <c r="W13" s="911"/>
      <c r="X13" s="911"/>
      <c r="Y13" s="394"/>
      <c r="AD13" s="911"/>
      <c r="AE13" s="911"/>
      <c r="AF13" s="911"/>
      <c r="AG13" s="911"/>
      <c r="AH13" s="911"/>
      <c r="AI13" s="911"/>
      <c r="AJ13" s="911"/>
      <c r="AK13" s="911"/>
    </row>
    <row r="14" spans="7:50">
      <c r="J14" s="85"/>
      <c r="K14" s="85"/>
      <c r="L14" s="892" t="s">
        <v>485</v>
      </c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892"/>
      <c r="AA14" s="892"/>
      <c r="AB14" s="892"/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19" t="s">
        <v>486</v>
      </c>
    </row>
    <row r="15" spans="7:50" ht="14.25" customHeight="1">
      <c r="J15" s="85"/>
      <c r="K15" s="85"/>
      <c r="L15" s="892" t="s">
        <v>94</v>
      </c>
      <c r="M15" s="892" t="s">
        <v>517</v>
      </c>
      <c r="N15" s="892" t="s">
        <v>417</v>
      </c>
      <c r="O15" s="892"/>
      <c r="P15" s="892"/>
      <c r="Q15" s="892"/>
      <c r="R15" s="912" t="s">
        <v>391</v>
      </c>
      <c r="S15" s="912"/>
      <c r="T15" s="912"/>
      <c r="U15" s="912"/>
      <c r="V15" s="912" t="s">
        <v>418</v>
      </c>
      <c r="W15" s="912"/>
      <c r="X15" s="912"/>
      <c r="Y15" s="912"/>
      <c r="Z15" s="912" t="s">
        <v>394</v>
      </c>
      <c r="AA15" s="912"/>
      <c r="AB15" s="912"/>
      <c r="AC15" s="912"/>
      <c r="AD15" s="912" t="s">
        <v>504</v>
      </c>
      <c r="AE15" s="912"/>
      <c r="AF15" s="912"/>
      <c r="AG15" s="912"/>
      <c r="AH15" s="912"/>
      <c r="AI15" s="912"/>
      <c r="AJ15" s="912"/>
      <c r="AK15" s="892" t="s">
        <v>343</v>
      </c>
      <c r="AL15" s="879" t="s">
        <v>277</v>
      </c>
      <c r="AM15" s="819"/>
    </row>
    <row r="16" spans="7:50" ht="26.25" customHeight="1">
      <c r="J16" s="85"/>
      <c r="K16" s="85"/>
      <c r="L16" s="892"/>
      <c r="M16" s="892"/>
      <c r="N16" s="892"/>
      <c r="O16" s="892"/>
      <c r="P16" s="892"/>
      <c r="Q16" s="892"/>
      <c r="R16" s="912"/>
      <c r="S16" s="912"/>
      <c r="T16" s="912"/>
      <c r="U16" s="912"/>
      <c r="V16" s="912"/>
      <c r="W16" s="912"/>
      <c r="X16" s="912"/>
      <c r="Y16" s="912"/>
      <c r="Z16" s="912"/>
      <c r="AA16" s="912"/>
      <c r="AB16" s="912"/>
      <c r="AC16" s="912"/>
      <c r="AD16" s="912" t="s">
        <v>682</v>
      </c>
      <c r="AE16" s="912"/>
      <c r="AF16" s="819" t="s">
        <v>420</v>
      </c>
      <c r="AG16" s="819"/>
      <c r="AH16" s="914" t="s">
        <v>506</v>
      </c>
      <c r="AI16" s="914"/>
      <c r="AJ16" s="914"/>
      <c r="AK16" s="892"/>
      <c r="AL16" s="879"/>
      <c r="AM16" s="819"/>
    </row>
    <row r="17" spans="1:53" ht="14.25" customHeight="1">
      <c r="J17" s="85"/>
      <c r="K17" s="85"/>
      <c r="L17" s="892"/>
      <c r="M17" s="892"/>
      <c r="N17" s="892"/>
      <c r="O17" s="892"/>
      <c r="P17" s="892"/>
      <c r="Q17" s="892"/>
      <c r="R17" s="912"/>
      <c r="S17" s="912"/>
      <c r="T17" s="912"/>
      <c r="U17" s="912"/>
      <c r="V17" s="912"/>
      <c r="W17" s="912"/>
      <c r="X17" s="912"/>
      <c r="Y17" s="912"/>
      <c r="Z17" s="912"/>
      <c r="AA17" s="912"/>
      <c r="AB17" s="912"/>
      <c r="AC17" s="912"/>
      <c r="AD17" s="386" t="s">
        <v>347</v>
      </c>
      <c r="AE17" s="386" t="s">
        <v>346</v>
      </c>
      <c r="AF17" s="386" t="s">
        <v>347</v>
      </c>
      <c r="AG17" s="386" t="s">
        <v>346</v>
      </c>
      <c r="AH17" s="105" t="s">
        <v>392</v>
      </c>
      <c r="AI17" s="913" t="s">
        <v>393</v>
      </c>
      <c r="AJ17" s="913"/>
      <c r="AK17" s="892"/>
      <c r="AL17" s="879"/>
      <c r="AM17" s="819"/>
    </row>
    <row r="18" spans="1:53" ht="12" customHeight="1">
      <c r="J18" s="85"/>
      <c r="K18" s="234">
        <v>1</v>
      </c>
      <c r="L18" s="563" t="s">
        <v>95</v>
      </c>
      <c r="M18" s="563" t="s">
        <v>51</v>
      </c>
      <c r="N18" s="880">
        <f ca="1">OFFSET(N18,0,-1)+1</f>
        <v>3</v>
      </c>
      <c r="O18" s="880"/>
      <c r="P18" s="880"/>
      <c r="Q18" s="880"/>
      <c r="R18" s="880">
        <f ca="1">OFFSET(R18,0,-4)+1</f>
        <v>4</v>
      </c>
      <c r="S18" s="880"/>
      <c r="T18" s="880"/>
      <c r="U18" s="880"/>
      <c r="V18" s="880">
        <f ca="1">OFFSET(V18,0,-4)+1</f>
        <v>5</v>
      </c>
      <c r="W18" s="880"/>
      <c r="X18" s="880"/>
      <c r="Y18" s="880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2.5">
      <c r="A19" s="901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5">
        <f>mergeValue(A19)</f>
        <v>1</v>
      </c>
      <c r="M19" s="562" t="s">
        <v>23</v>
      </c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3"/>
      <c r="AJ19" s="903"/>
      <c r="AK19" s="903"/>
      <c r="AL19" s="903"/>
      <c r="AM19" s="574" t="s">
        <v>513</v>
      </c>
    </row>
    <row r="20" spans="1:53" ht="22.5">
      <c r="A20" s="901"/>
      <c r="B20" s="901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2"/>
      <c r="AL20" s="902"/>
      <c r="AM20" s="535" t="s">
        <v>514</v>
      </c>
    </row>
    <row r="21" spans="1:53" ht="45">
      <c r="A21" s="901"/>
      <c r="B21" s="901"/>
      <c r="C21" s="901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02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2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902"/>
      <c r="AM21" s="535" t="s">
        <v>683</v>
      </c>
    </row>
    <row r="22" spans="1:53" ht="20.100000000000001" customHeight="1">
      <c r="A22" s="901"/>
      <c r="B22" s="901"/>
      <c r="C22" s="901"/>
      <c r="D22" s="901">
        <v>1</v>
      </c>
      <c r="E22" s="279"/>
      <c r="F22" s="323"/>
      <c r="G22" s="324"/>
      <c r="H22" s="324"/>
      <c r="I22" s="904"/>
      <c r="J22" s="905"/>
      <c r="K22" s="862"/>
      <c r="L22" s="906" t="str">
        <f>mergeValue(A22) &amp;"."&amp; mergeValue(B22)&amp;"."&amp; mergeValue(C22)&amp;"."&amp; mergeValue(D22)</f>
        <v>1.1.1.1</v>
      </c>
      <c r="M22" s="907"/>
      <c r="N22" s="869" t="s">
        <v>86</v>
      </c>
      <c r="O22" s="893"/>
      <c r="P22" s="896" t="s">
        <v>95</v>
      </c>
      <c r="Q22" s="897"/>
      <c r="R22" s="869" t="s">
        <v>87</v>
      </c>
      <c r="S22" s="893"/>
      <c r="T22" s="894">
        <v>1</v>
      </c>
      <c r="U22" s="898"/>
      <c r="V22" s="869" t="s">
        <v>87</v>
      </c>
      <c r="W22" s="893"/>
      <c r="X22" s="894">
        <v>1</v>
      </c>
      <c r="Y22" s="895"/>
      <c r="Z22" s="869" t="s">
        <v>87</v>
      </c>
      <c r="AA22" s="188"/>
      <c r="AB22" s="112">
        <v>1</v>
      </c>
      <c r="AC22" s="397"/>
      <c r="AD22" s="557"/>
      <c r="AE22" s="557"/>
      <c r="AF22" s="557"/>
      <c r="AG22" s="557"/>
      <c r="AH22" s="728"/>
      <c r="AI22" s="556" t="s">
        <v>86</v>
      </c>
      <c r="AJ22" s="728"/>
      <c r="AK22" s="573" t="s">
        <v>87</v>
      </c>
      <c r="AL22" s="264"/>
      <c r="AM22" s="861" t="s">
        <v>684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901"/>
      <c r="B23" s="901"/>
      <c r="C23" s="901"/>
      <c r="D23" s="901"/>
      <c r="E23" s="279"/>
      <c r="F23" s="323"/>
      <c r="G23" s="324"/>
      <c r="H23" s="324"/>
      <c r="I23" s="904"/>
      <c r="J23" s="905"/>
      <c r="K23" s="862"/>
      <c r="L23" s="906"/>
      <c r="M23" s="907"/>
      <c r="N23" s="869"/>
      <c r="O23" s="893"/>
      <c r="P23" s="896"/>
      <c r="Q23" s="897"/>
      <c r="R23" s="869"/>
      <c r="S23" s="893"/>
      <c r="T23" s="894"/>
      <c r="U23" s="899"/>
      <c r="V23" s="869"/>
      <c r="W23" s="893"/>
      <c r="X23" s="894"/>
      <c r="Y23" s="895"/>
      <c r="Z23" s="869"/>
      <c r="AA23" s="419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87</v>
      </c>
      <c r="AL23" s="422"/>
      <c r="AM23" s="861"/>
      <c r="AO23" s="293"/>
      <c r="AP23" s="293"/>
      <c r="AQ23" s="293"/>
      <c r="AR23" s="293"/>
      <c r="AS23" s="293"/>
      <c r="AT23" s="293"/>
    </row>
    <row r="24" spans="1:53" ht="20.100000000000001" customHeight="1">
      <c r="A24" s="901"/>
      <c r="B24" s="901"/>
      <c r="C24" s="901"/>
      <c r="D24" s="901"/>
      <c r="E24" s="279"/>
      <c r="F24" s="323"/>
      <c r="G24" s="324"/>
      <c r="H24" s="324"/>
      <c r="I24" s="904"/>
      <c r="J24" s="905"/>
      <c r="K24" s="862"/>
      <c r="L24" s="906"/>
      <c r="M24" s="907"/>
      <c r="N24" s="869"/>
      <c r="O24" s="893"/>
      <c r="P24" s="896"/>
      <c r="Q24" s="897"/>
      <c r="R24" s="869"/>
      <c r="S24" s="893"/>
      <c r="T24" s="894"/>
      <c r="U24" s="900"/>
      <c r="V24" s="869"/>
      <c r="W24" s="421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61"/>
      <c r="AO24" s="293"/>
      <c r="AP24" s="293"/>
      <c r="AQ24" s="293"/>
      <c r="AR24" s="293"/>
      <c r="AS24" s="293"/>
      <c r="AT24" s="293"/>
    </row>
    <row r="25" spans="1:53" ht="20.100000000000001" customHeight="1">
      <c r="A25" s="901"/>
      <c r="B25" s="901"/>
      <c r="C25" s="901"/>
      <c r="D25" s="901"/>
      <c r="E25" s="279"/>
      <c r="F25" s="323"/>
      <c r="G25" s="324"/>
      <c r="H25" s="324"/>
      <c r="I25" s="904"/>
      <c r="J25" s="905"/>
      <c r="K25" s="862"/>
      <c r="L25" s="906"/>
      <c r="M25" s="907"/>
      <c r="N25" s="869"/>
      <c r="O25" s="893"/>
      <c r="P25" s="896"/>
      <c r="Q25" s="897"/>
      <c r="R25" s="869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61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901"/>
      <c r="B26" s="901"/>
      <c r="C26" s="901"/>
      <c r="D26" s="901"/>
      <c r="E26" s="325"/>
      <c r="F26" s="326"/>
      <c r="G26" s="325"/>
      <c r="H26" s="325"/>
      <c r="I26" s="904"/>
      <c r="J26" s="905"/>
      <c r="K26" s="862"/>
      <c r="L26" s="906"/>
      <c r="M26" s="907"/>
      <c r="N26" s="869"/>
      <c r="O26" s="420"/>
      <c r="P26" s="162"/>
      <c r="Q26" s="203" t="s">
        <v>395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61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901"/>
      <c r="B27" s="901"/>
      <c r="C27" s="901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61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901"/>
      <c r="B28" s="901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901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8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56" t="s">
        <v>531</v>
      </c>
      <c r="G2" s="857"/>
      <c r="H2" s="858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9" t="s">
        <v>485</v>
      </c>
      <c r="G4" s="819"/>
      <c r="H4" s="819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21.12.2021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/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50" t="str">
        <f>"3." &amp;mergeValue(A9)</f>
        <v>3.1</v>
      </c>
      <c r="G9" s="537" t="s">
        <v>535</v>
      </c>
      <c r="H9" s="430"/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461"/>
      <c r="D11" s="461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461"/>
      <c r="F12" s="450" t="str">
        <f>"4."&amp;mergeValue(A12) &amp;"."&amp;mergeValue(B12)&amp;"."&amp;mergeValue(C12)</f>
        <v>4.1.1.1</v>
      </c>
      <c r="G12" s="458" t="s">
        <v>537</v>
      </c>
      <c r="H12" s="430"/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60"/>
      <c r="B13" s="860"/>
      <c r="C13" s="860"/>
      <c r="D13" s="461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/>
      <c r="I13" s="861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60"/>
      <c r="B14" s="860"/>
      <c r="C14" s="860"/>
      <c r="D14" s="461"/>
      <c r="F14" s="455"/>
      <c r="G14" s="161" t="s">
        <v>4</v>
      </c>
      <c r="H14" s="460"/>
      <c r="I14" s="861"/>
      <c r="J14" s="449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60"/>
      <c r="B15" s="860"/>
      <c r="C15" s="461"/>
      <c r="D15" s="461"/>
      <c r="F15" s="455"/>
      <c r="G15" s="160" t="s">
        <v>434</v>
      </c>
      <c r="H15" s="456"/>
      <c r="I15" s="457"/>
      <c r="J15" s="449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60"/>
      <c r="B16" s="295"/>
      <c r="C16" s="295"/>
      <c r="D16" s="295"/>
      <c r="F16" s="455"/>
      <c r="G16" s="174" t="s">
        <v>546</v>
      </c>
      <c r="H16" s="456"/>
      <c r="I16" s="457"/>
      <c r="J16" s="449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5"/>
      <c r="G17" s="203" t="s">
        <v>545</v>
      </c>
      <c r="H17" s="456"/>
      <c r="I17" s="457"/>
      <c r="J17" s="449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9" customFormat="1" ht="3" customHeight="1">
      <c r="A18" s="441"/>
      <c r="B18" s="441"/>
      <c r="C18" s="441"/>
      <c r="D18" s="441"/>
      <c r="F18" s="438"/>
      <c r="G18" s="538"/>
      <c r="H18" s="539"/>
      <c r="I18" s="318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</row>
    <row r="19" spans="1:20" s="439" customFormat="1" ht="15" customHeight="1">
      <c r="A19" s="441"/>
      <c r="B19" s="441"/>
      <c r="C19" s="441"/>
      <c r="D19" s="441"/>
      <c r="F19" s="438"/>
      <c r="G19" s="855" t="s">
        <v>635</v>
      </c>
      <c r="H19" s="855"/>
      <c r="I19" s="318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891" t="s">
        <v>703</v>
      </c>
      <c r="M5" s="891"/>
      <c r="N5" s="891"/>
      <c r="O5" s="891"/>
      <c r="P5" s="891"/>
      <c r="Q5" s="891"/>
      <c r="R5" s="891"/>
      <c r="S5" s="891"/>
      <c r="T5" s="891"/>
      <c r="U5" s="89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9" customFormat="1" ht="22.5">
      <c r="G7" s="440"/>
      <c r="H7" s="440"/>
      <c r="L7" s="438"/>
      <c r="M7" s="452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78" t="str">
        <f>IF(NameOrPr_ch="",IF(NameOrPr="","",NameOrPr),NameOrPr_ch)</f>
        <v>Агентство по регулированию цен и тарифов Ульяновской области</v>
      </c>
      <c r="O7" s="878"/>
      <c r="P7" s="878"/>
      <c r="Q7" s="878"/>
      <c r="R7" s="878"/>
      <c r="S7" s="878"/>
      <c r="T7" s="878"/>
      <c r="U7" s="760"/>
      <c r="V7" s="318"/>
      <c r="W7" s="318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</row>
    <row r="8" spans="7:49" s="439" customFormat="1" ht="18.75">
      <c r="G8" s="440"/>
      <c r="H8" s="440"/>
      <c r="L8" s="438"/>
      <c r="M8" s="452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78" t="str">
        <f>IF(datePr_ch="",IF(datePr="","",datePr),datePr_ch)</f>
        <v>16.12.2021</v>
      </c>
      <c r="O8" s="878"/>
      <c r="P8" s="878"/>
      <c r="Q8" s="878"/>
      <c r="R8" s="878"/>
      <c r="S8" s="878"/>
      <c r="T8" s="878"/>
      <c r="U8" s="760"/>
      <c r="V8" s="318"/>
      <c r="W8" s="318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</row>
    <row r="9" spans="7:49" s="439" customFormat="1" ht="18.75">
      <c r="G9" s="440"/>
      <c r="H9" s="440"/>
      <c r="L9" s="438"/>
      <c r="M9" s="452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78" t="str">
        <f>IF(numberPr_ch="",IF(numberPr="","",numberPr),numberPr_ch)</f>
        <v>286-П</v>
      </c>
      <c r="O9" s="878"/>
      <c r="P9" s="878"/>
      <c r="Q9" s="878"/>
      <c r="R9" s="878"/>
      <c r="S9" s="878"/>
      <c r="T9" s="878"/>
      <c r="U9" s="760"/>
      <c r="V9" s="318"/>
      <c r="W9" s="318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</row>
    <row r="10" spans="7:49" s="439" customFormat="1" ht="18.75">
      <c r="G10" s="440"/>
      <c r="H10" s="440"/>
      <c r="L10" s="438"/>
      <c r="M10" s="452" t="s">
        <v>541</v>
      </c>
      <c r="N10" s="878" t="str">
        <f>IF(IstPub_ch="",IF(IstPub="","",IstPub),IstPub_ch)</f>
        <v>tarif.ekonom73.ru</v>
      </c>
      <c r="O10" s="878"/>
      <c r="P10" s="878"/>
      <c r="Q10" s="878"/>
      <c r="R10" s="878"/>
      <c r="S10" s="878"/>
      <c r="T10" s="878"/>
      <c r="U10" s="760"/>
      <c r="V10" s="318"/>
      <c r="W10" s="318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</row>
    <row r="11" spans="7:49" s="240" customFormat="1" ht="11.25" hidden="1">
      <c r="G11" s="239"/>
      <c r="H11" s="239"/>
      <c r="L11" s="877"/>
      <c r="M11" s="877"/>
      <c r="N11" s="204"/>
      <c r="O11" s="204"/>
      <c r="P11" s="204"/>
      <c r="Q11" s="204"/>
      <c r="R11" s="910"/>
      <c r="S11" s="910"/>
      <c r="T11" s="910"/>
      <c r="U11" s="910"/>
      <c r="V11" s="910"/>
      <c r="W11" s="910"/>
      <c r="X11" s="119"/>
      <c r="AC11" s="295" t="s">
        <v>421</v>
      </c>
      <c r="AD11" s="295" t="s">
        <v>422</v>
      </c>
      <c r="AE11" s="295" t="s">
        <v>421</v>
      </c>
      <c r="AF11" s="295" t="s">
        <v>422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77"/>
      <c r="M12" s="877"/>
      <c r="N12" s="204"/>
      <c r="O12" s="204"/>
      <c r="P12" s="204"/>
      <c r="Q12" s="204"/>
      <c r="R12" s="910"/>
      <c r="S12" s="910"/>
      <c r="T12" s="910"/>
      <c r="U12" s="910"/>
      <c r="V12" s="910"/>
      <c r="W12" s="910"/>
      <c r="X12" s="119"/>
      <c r="AJ12" s="291" t="s">
        <v>381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911"/>
      <c r="S13" s="911"/>
      <c r="T13" s="911"/>
      <c r="U13" s="911"/>
      <c r="V13" s="911"/>
      <c r="W13" s="911"/>
      <c r="X13" s="394"/>
      <c r="AC13" s="911"/>
      <c r="AD13" s="911"/>
      <c r="AE13" s="911"/>
      <c r="AF13" s="911"/>
      <c r="AG13" s="911"/>
      <c r="AH13" s="911"/>
      <c r="AI13" s="911"/>
      <c r="AJ13" s="911"/>
    </row>
    <row r="14" spans="7:49" ht="14.25" customHeight="1">
      <c r="J14" s="85"/>
      <c r="K14" s="85"/>
      <c r="L14" s="892" t="s">
        <v>485</v>
      </c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892"/>
      <c r="AA14" s="892"/>
      <c r="AB14" s="892"/>
      <c r="AC14" s="892"/>
      <c r="AD14" s="892"/>
      <c r="AE14" s="892"/>
      <c r="AF14" s="892"/>
      <c r="AG14" s="892"/>
      <c r="AH14" s="892"/>
      <c r="AI14" s="892"/>
      <c r="AJ14" s="892"/>
      <c r="AK14" s="892"/>
      <c r="AL14" s="819" t="s">
        <v>486</v>
      </c>
    </row>
    <row r="15" spans="7:49" ht="14.25" customHeight="1">
      <c r="J15" s="85"/>
      <c r="K15" s="85"/>
      <c r="L15" s="892" t="s">
        <v>94</v>
      </c>
      <c r="M15" s="892" t="s">
        <v>517</v>
      </c>
      <c r="N15" s="892" t="s">
        <v>417</v>
      </c>
      <c r="O15" s="892"/>
      <c r="P15" s="892"/>
      <c r="Q15" s="912" t="s">
        <v>391</v>
      </c>
      <c r="R15" s="912"/>
      <c r="S15" s="912"/>
      <c r="T15" s="912"/>
      <c r="U15" s="912" t="s">
        <v>418</v>
      </c>
      <c r="V15" s="912"/>
      <c r="W15" s="912"/>
      <c r="X15" s="912"/>
      <c r="Y15" s="912" t="s">
        <v>394</v>
      </c>
      <c r="Z15" s="912"/>
      <c r="AA15" s="912"/>
      <c r="AB15" s="912"/>
      <c r="AC15" s="912" t="s">
        <v>504</v>
      </c>
      <c r="AD15" s="912"/>
      <c r="AE15" s="912"/>
      <c r="AF15" s="912"/>
      <c r="AG15" s="912"/>
      <c r="AH15" s="912"/>
      <c r="AI15" s="912"/>
      <c r="AJ15" s="892" t="s">
        <v>343</v>
      </c>
      <c r="AK15" s="879" t="s">
        <v>277</v>
      </c>
      <c r="AL15" s="819"/>
    </row>
    <row r="16" spans="7:49" ht="27.95" customHeight="1">
      <c r="J16" s="85"/>
      <c r="K16" s="85"/>
      <c r="L16" s="892"/>
      <c r="M16" s="892"/>
      <c r="N16" s="892"/>
      <c r="O16" s="892"/>
      <c r="P16" s="892"/>
      <c r="Q16" s="912"/>
      <c r="R16" s="912"/>
      <c r="S16" s="912"/>
      <c r="T16" s="912"/>
      <c r="U16" s="912"/>
      <c r="V16" s="912"/>
      <c r="W16" s="912"/>
      <c r="X16" s="912"/>
      <c r="Y16" s="912"/>
      <c r="Z16" s="912"/>
      <c r="AA16" s="912"/>
      <c r="AB16" s="912"/>
      <c r="AC16" s="912" t="s">
        <v>419</v>
      </c>
      <c r="AD16" s="912"/>
      <c r="AE16" s="819" t="s">
        <v>420</v>
      </c>
      <c r="AF16" s="819"/>
      <c r="AG16" s="914" t="s">
        <v>506</v>
      </c>
      <c r="AH16" s="914"/>
      <c r="AI16" s="914"/>
      <c r="AJ16" s="892"/>
      <c r="AK16" s="879"/>
      <c r="AL16" s="819"/>
    </row>
    <row r="17" spans="1:53" ht="14.25" customHeight="1">
      <c r="J17" s="85"/>
      <c r="K17" s="85"/>
      <c r="L17" s="892"/>
      <c r="M17" s="892"/>
      <c r="N17" s="892"/>
      <c r="O17" s="892"/>
      <c r="P17" s="892"/>
      <c r="Q17" s="912"/>
      <c r="R17" s="912"/>
      <c r="S17" s="912"/>
      <c r="T17" s="912"/>
      <c r="U17" s="912"/>
      <c r="V17" s="912"/>
      <c r="W17" s="912"/>
      <c r="X17" s="912"/>
      <c r="Y17" s="912"/>
      <c r="Z17" s="912"/>
      <c r="AA17" s="912"/>
      <c r="AB17" s="912"/>
      <c r="AC17" s="386" t="s">
        <v>347</v>
      </c>
      <c r="AD17" s="386" t="s">
        <v>346</v>
      </c>
      <c r="AE17" s="386" t="s">
        <v>347</v>
      </c>
      <c r="AF17" s="386" t="s">
        <v>346</v>
      </c>
      <c r="AG17" s="105" t="s">
        <v>392</v>
      </c>
      <c r="AH17" s="913" t="s">
        <v>393</v>
      </c>
      <c r="AI17" s="913"/>
      <c r="AJ17" s="892"/>
      <c r="AK17" s="879"/>
      <c r="AL17" s="819"/>
    </row>
    <row r="18" spans="1:53" ht="12" customHeight="1">
      <c r="J18" s="85"/>
      <c r="K18" s="234">
        <v>1</v>
      </c>
      <c r="L18" s="563" t="s">
        <v>95</v>
      </c>
      <c r="M18" s="563" t="s">
        <v>51</v>
      </c>
      <c r="N18" s="880">
        <f ca="1">OFFSET(N18,0,-1)+1</f>
        <v>3</v>
      </c>
      <c r="O18" s="880"/>
      <c r="P18" s="880"/>
      <c r="Q18" s="880">
        <f ca="1">OFFSET(Q18,0,-3)+1</f>
        <v>4</v>
      </c>
      <c r="R18" s="880"/>
      <c r="S18" s="880"/>
      <c r="T18" s="880"/>
      <c r="U18" s="880">
        <f ca="1">OFFSET(U18,0,-4)+1</f>
        <v>5</v>
      </c>
      <c r="V18" s="880"/>
      <c r="W18" s="880"/>
      <c r="X18" s="880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53" ht="22.5">
      <c r="A19" s="901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25"/>
      <c r="O19" s="926"/>
      <c r="P19" s="926"/>
      <c r="Q19" s="926"/>
      <c r="R19" s="926"/>
      <c r="S19" s="926"/>
      <c r="T19" s="926"/>
      <c r="U19" s="926"/>
      <c r="V19" s="926"/>
      <c r="W19" s="926"/>
      <c r="X19" s="926"/>
      <c r="Y19" s="926"/>
      <c r="Z19" s="926"/>
      <c r="AA19" s="926"/>
      <c r="AB19" s="926"/>
      <c r="AC19" s="926"/>
      <c r="AD19" s="926"/>
      <c r="AE19" s="926"/>
      <c r="AF19" s="926"/>
      <c r="AG19" s="926"/>
      <c r="AH19" s="926"/>
      <c r="AI19" s="926"/>
      <c r="AJ19" s="926"/>
      <c r="AK19" s="926"/>
      <c r="AL19" s="617" t="s">
        <v>513</v>
      </c>
    </row>
    <row r="20" spans="1:53" ht="22.5">
      <c r="A20" s="901"/>
      <c r="B20" s="901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16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2"/>
      <c r="AL20" s="616" t="s">
        <v>514</v>
      </c>
    </row>
    <row r="21" spans="1:53" ht="45">
      <c r="A21" s="901"/>
      <c r="B21" s="901"/>
      <c r="C21" s="901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646</v>
      </c>
      <c r="N21" s="916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2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616" t="s">
        <v>683</v>
      </c>
    </row>
    <row r="22" spans="1:53" ht="20.100000000000001" customHeight="1">
      <c r="A22" s="901"/>
      <c r="B22" s="901"/>
      <c r="C22" s="901"/>
      <c r="D22" s="901">
        <v>1</v>
      </c>
      <c r="E22" s="279"/>
      <c r="F22" s="323"/>
      <c r="G22" s="324"/>
      <c r="H22" s="324"/>
      <c r="I22" s="904"/>
      <c r="J22" s="905"/>
      <c r="K22" s="862"/>
      <c r="L22" s="915" t="str">
        <f>mergeValue(A22) &amp;"."&amp; mergeValue(B22)&amp;"."&amp; mergeValue(C22)&amp;"."&amp; mergeValue(D22)</f>
        <v>1.1.1.1</v>
      </c>
      <c r="M22" s="917"/>
      <c r="N22" s="919"/>
      <c r="O22" s="896" t="s">
        <v>95</v>
      </c>
      <c r="P22" s="897"/>
      <c r="Q22" s="869" t="s">
        <v>87</v>
      </c>
      <c r="R22" s="893"/>
      <c r="S22" s="894">
        <v>1</v>
      </c>
      <c r="T22" s="920"/>
      <c r="U22" s="869" t="s">
        <v>87</v>
      </c>
      <c r="V22" s="893"/>
      <c r="W22" s="894" t="s">
        <v>95</v>
      </c>
      <c r="X22" s="923"/>
      <c r="Y22" s="869" t="s">
        <v>87</v>
      </c>
      <c r="Z22" s="188"/>
      <c r="AA22" s="112">
        <v>1</v>
      </c>
      <c r="AB22" s="581"/>
      <c r="AC22" s="557"/>
      <c r="AD22" s="557"/>
      <c r="AE22" s="558"/>
      <c r="AF22" s="557"/>
      <c r="AG22" s="728"/>
      <c r="AH22" s="556" t="s">
        <v>86</v>
      </c>
      <c r="AI22" s="728"/>
      <c r="AJ22" s="573" t="s">
        <v>87</v>
      </c>
      <c r="AK22" s="264"/>
      <c r="AL22" s="861" t="s">
        <v>684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901"/>
      <c r="B23" s="901"/>
      <c r="C23" s="901"/>
      <c r="D23" s="901"/>
      <c r="E23" s="279"/>
      <c r="F23" s="323"/>
      <c r="G23" s="324"/>
      <c r="H23" s="324"/>
      <c r="I23" s="904"/>
      <c r="J23" s="905"/>
      <c r="K23" s="862"/>
      <c r="L23" s="906"/>
      <c r="M23" s="918"/>
      <c r="N23" s="919"/>
      <c r="O23" s="896"/>
      <c r="P23" s="897"/>
      <c r="Q23" s="869"/>
      <c r="R23" s="893"/>
      <c r="S23" s="894"/>
      <c r="T23" s="921"/>
      <c r="U23" s="869"/>
      <c r="V23" s="893"/>
      <c r="W23" s="894"/>
      <c r="X23" s="924"/>
      <c r="Y23" s="869"/>
      <c r="Z23" s="419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87</v>
      </c>
      <c r="AK23" s="422"/>
      <c r="AL23" s="861"/>
      <c r="AN23" s="293"/>
      <c r="AO23" s="293"/>
      <c r="AP23" s="293"/>
      <c r="AQ23" s="293"/>
      <c r="AR23" s="293"/>
      <c r="AS23" s="293"/>
    </row>
    <row r="24" spans="1:53" ht="20.100000000000001" customHeight="1">
      <c r="A24" s="901"/>
      <c r="B24" s="901"/>
      <c r="C24" s="901"/>
      <c r="D24" s="901"/>
      <c r="E24" s="279"/>
      <c r="F24" s="323"/>
      <c r="G24" s="324"/>
      <c r="H24" s="324"/>
      <c r="I24" s="904"/>
      <c r="J24" s="905"/>
      <c r="K24" s="862"/>
      <c r="L24" s="906"/>
      <c r="M24" s="918"/>
      <c r="N24" s="919"/>
      <c r="O24" s="896"/>
      <c r="P24" s="897"/>
      <c r="Q24" s="869"/>
      <c r="R24" s="893"/>
      <c r="S24" s="894"/>
      <c r="T24" s="922"/>
      <c r="U24" s="869"/>
      <c r="V24" s="421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61"/>
      <c r="AN24" s="293"/>
      <c r="AO24" s="293"/>
      <c r="AP24" s="293"/>
      <c r="AQ24" s="293"/>
      <c r="AR24" s="293"/>
      <c r="AS24" s="293"/>
    </row>
    <row r="25" spans="1:53" ht="20.100000000000001" customHeight="1">
      <c r="A25" s="901"/>
      <c r="B25" s="901"/>
      <c r="C25" s="901"/>
      <c r="D25" s="901"/>
      <c r="E25" s="279"/>
      <c r="F25" s="323"/>
      <c r="G25" s="324"/>
      <c r="H25" s="324"/>
      <c r="I25" s="904"/>
      <c r="J25" s="905"/>
      <c r="K25" s="862"/>
      <c r="L25" s="906"/>
      <c r="M25" s="918"/>
      <c r="N25" s="919"/>
      <c r="O25" s="896"/>
      <c r="P25" s="897"/>
      <c r="Q25" s="869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61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901"/>
      <c r="B26" s="901"/>
      <c r="C26" s="901"/>
      <c r="D26" s="901"/>
      <c r="E26" s="325"/>
      <c r="F26" s="326"/>
      <c r="G26" s="325"/>
      <c r="H26" s="325"/>
      <c r="I26" s="904"/>
      <c r="J26" s="905"/>
      <c r="K26" s="862"/>
      <c r="L26" s="906"/>
      <c r="M26" s="918"/>
      <c r="N26" s="420"/>
      <c r="O26" s="162"/>
      <c r="P26" s="203" t="s">
        <v>395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61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901"/>
      <c r="B27" s="901"/>
      <c r="C27" s="901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61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901"/>
      <c r="B28" s="901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389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901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311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8">
        <v>1</v>
      </c>
      <c r="M32" s="209" t="s">
        <v>708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56" t="s">
        <v>531</v>
      </c>
      <c r="G2" s="857"/>
      <c r="H2" s="858"/>
      <c r="I2" s="576"/>
    </row>
    <row r="3" spans="1:20" ht="3" customHeight="1"/>
    <row r="4" spans="1:20" s="240" customFormat="1" ht="11.25">
      <c r="A4" s="295"/>
      <c r="B4" s="295"/>
      <c r="C4" s="295"/>
      <c r="D4" s="295"/>
      <c r="F4" s="819" t="s">
        <v>485</v>
      </c>
      <c r="G4" s="819"/>
      <c r="H4" s="819"/>
      <c r="I4" s="859" t="s">
        <v>486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2" t="s">
        <v>94</v>
      </c>
      <c r="G5" s="454" t="s">
        <v>488</v>
      </c>
      <c r="H5" s="431" t="s">
        <v>473</v>
      </c>
      <c r="I5" s="859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3" t="s">
        <v>95</v>
      </c>
      <c r="G6" s="435">
        <v>2</v>
      </c>
      <c r="H6" s="436">
        <v>3</v>
      </c>
      <c r="I6" s="434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50">
        <v>1</v>
      </c>
      <c r="G7" s="537" t="s">
        <v>532</v>
      </c>
      <c r="H7" s="430" t="str">
        <f>IF(dateCh="","",dateCh)</f>
        <v>21.12.2021</v>
      </c>
      <c r="I7" s="268" t="s">
        <v>533</v>
      </c>
      <c r="J7" s="449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60">
        <v>1</v>
      </c>
      <c r="B8" s="295"/>
      <c r="C8" s="295"/>
      <c r="D8" s="295"/>
      <c r="F8" s="450" t="str">
        <f>"2." &amp;mergeValue(A8)</f>
        <v>2.1</v>
      </c>
      <c r="G8" s="537" t="s">
        <v>534</v>
      </c>
      <c r="H8" s="430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632</v>
      </c>
      <c r="J8" s="449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60"/>
      <c r="B9" s="295"/>
      <c r="C9" s="295"/>
      <c r="D9" s="295"/>
      <c r="F9" s="450" t="str">
        <f>"3." &amp;mergeValue(A9)</f>
        <v>3.1</v>
      </c>
      <c r="G9" s="537" t="s">
        <v>535</v>
      </c>
      <c r="H9" s="430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630</v>
      </c>
      <c r="J9" s="449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60"/>
      <c r="B10" s="295"/>
      <c r="C10" s="295"/>
      <c r="D10" s="295"/>
      <c r="F10" s="450" t="str">
        <f>"4."&amp;mergeValue(A10)</f>
        <v>4.1</v>
      </c>
      <c r="G10" s="537" t="s">
        <v>536</v>
      </c>
      <c r="H10" s="431" t="s">
        <v>489</v>
      </c>
      <c r="I10" s="268"/>
      <c r="J10" s="449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60"/>
      <c r="B11" s="860">
        <v>1</v>
      </c>
      <c r="C11" s="583"/>
      <c r="D11" s="583"/>
      <c r="F11" s="450" t="str">
        <f>"4."&amp;mergeValue(A11) &amp;"."&amp;mergeValue(B11)</f>
        <v>4.1.1</v>
      </c>
      <c r="G11" s="437" t="s">
        <v>634</v>
      </c>
      <c r="H11" s="430" t="str">
        <f>IF(region_name="","",region_name)</f>
        <v>Ульяновская область</v>
      </c>
      <c r="I11" s="268" t="s">
        <v>539</v>
      </c>
      <c r="J11" s="449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60"/>
      <c r="B12" s="860"/>
      <c r="C12" s="860">
        <v>1</v>
      </c>
      <c r="D12" s="583"/>
      <c r="F12" s="450" t="str">
        <f>"4."&amp;mergeValue(A12) &amp;"."&amp;mergeValue(B12)&amp;"."&amp;mergeValue(C12)</f>
        <v>4.1.1.1</v>
      </c>
      <c r="G12" s="458" t="s">
        <v>537</v>
      </c>
      <c r="H12" s="430" t="str">
        <f>IF(Территории!H13="","","" &amp; Территории!H13 &amp; "")</f>
        <v>город Димитровград</v>
      </c>
      <c r="I12" s="268" t="s">
        <v>540</v>
      </c>
      <c r="J12" s="449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60"/>
      <c r="B13" s="860"/>
      <c r="C13" s="860"/>
      <c r="D13" s="583">
        <v>1</v>
      </c>
      <c r="F13" s="450" t="str">
        <f>"4."&amp;mergeValue(A13) &amp;"."&amp;mergeValue(B13)&amp;"."&amp;mergeValue(C13)&amp;"."&amp;mergeValue(D13)</f>
        <v>4.1.1.1.1</v>
      </c>
      <c r="G13" s="540" t="s">
        <v>538</v>
      </c>
      <c r="H13" s="430" t="str">
        <f>IF(Территории!R14="","","" &amp; Территории!R14 &amp; "")</f>
        <v>город Димитровград (73705000)</v>
      </c>
      <c r="I13" s="768" t="s">
        <v>633</v>
      </c>
      <c r="J13" s="449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439" customFormat="1" ht="3" customHeight="1">
      <c r="A14" s="441"/>
      <c r="B14" s="441"/>
      <c r="C14" s="441"/>
      <c r="D14" s="441"/>
      <c r="F14" s="438"/>
      <c r="G14" s="538"/>
      <c r="H14" s="539"/>
      <c r="I14" s="318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55" t="s">
        <v>635</v>
      </c>
      <c r="H15" s="855"/>
      <c r="I15" s="318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E32" sqref="E32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2"/>
      <c r="N1" s="532"/>
      <c r="P1" s="532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891" t="s">
        <v>685</v>
      </c>
      <c r="E5" s="891"/>
      <c r="F5" s="891"/>
      <c r="G5" s="578"/>
    </row>
    <row r="6" spans="1:16" ht="3" customHeight="1">
      <c r="C6" s="85"/>
      <c r="D6" s="36"/>
      <c r="E6" s="83"/>
      <c r="F6" s="82"/>
      <c r="G6" s="388"/>
    </row>
    <row r="7" spans="1:16">
      <c r="C7" s="85"/>
      <c r="D7" s="892" t="s">
        <v>485</v>
      </c>
      <c r="E7" s="892"/>
      <c r="F7" s="892"/>
      <c r="G7" s="927" t="s">
        <v>486</v>
      </c>
    </row>
    <row r="8" spans="1:16">
      <c r="C8" s="85"/>
      <c r="D8" s="103" t="s">
        <v>94</v>
      </c>
      <c r="E8" s="115" t="s">
        <v>488</v>
      </c>
      <c r="F8" s="115" t="s">
        <v>487</v>
      </c>
      <c r="G8" s="927"/>
    </row>
    <row r="9" spans="1:16" ht="12" customHeight="1">
      <c r="C9" s="85"/>
      <c r="D9" s="41" t="s">
        <v>95</v>
      </c>
      <c r="E9" s="41" t="s">
        <v>51</v>
      </c>
      <c r="F9" s="41" t="s">
        <v>52</v>
      </c>
      <c r="G9" s="41" t="s">
        <v>53</v>
      </c>
    </row>
    <row r="10" spans="1:16" ht="33.75">
      <c r="A10" s="387"/>
      <c r="C10" s="85"/>
      <c r="D10" s="236">
        <v>1</v>
      </c>
      <c r="E10" s="398" t="s">
        <v>649</v>
      </c>
      <c r="F10" s="399" t="s">
        <v>489</v>
      </c>
      <c r="G10" s="268"/>
    </row>
    <row r="11" spans="1:16" ht="22.5">
      <c r="A11" s="387"/>
      <c r="C11" s="85"/>
      <c r="D11" s="236" t="s">
        <v>297</v>
      </c>
      <c r="E11" s="390" t="s">
        <v>490</v>
      </c>
      <c r="F11" s="399" t="s">
        <v>489</v>
      </c>
      <c r="G11" s="268"/>
    </row>
    <row r="12" spans="1:16" ht="20.100000000000001" customHeight="1">
      <c r="A12" s="387"/>
      <c r="C12" s="85"/>
      <c r="D12" s="236" t="s">
        <v>8</v>
      </c>
      <c r="E12" s="392" t="s">
        <v>1238</v>
      </c>
      <c r="F12" s="389" t="s">
        <v>1237</v>
      </c>
      <c r="G12" s="872" t="s">
        <v>640</v>
      </c>
    </row>
    <row r="13" spans="1:16" ht="15" customHeight="1">
      <c r="A13" s="387"/>
      <c r="C13" s="85"/>
      <c r="D13" s="116"/>
      <c r="E13" s="405" t="s">
        <v>330</v>
      </c>
      <c r="F13" s="402"/>
      <c r="G13" s="874"/>
    </row>
    <row r="14" spans="1:16" ht="22.5">
      <c r="A14" s="387"/>
      <c r="C14" s="85"/>
      <c r="D14" s="236" t="s">
        <v>331</v>
      </c>
      <c r="E14" s="390" t="s">
        <v>650</v>
      </c>
      <c r="F14" s="399" t="s">
        <v>489</v>
      </c>
      <c r="G14" s="268"/>
    </row>
    <row r="15" spans="1:16" ht="42.95" customHeight="1">
      <c r="A15" s="387"/>
      <c r="C15" s="85"/>
      <c r="D15" s="236" t="s">
        <v>474</v>
      </c>
      <c r="E15" s="780"/>
      <c r="F15" s="781"/>
      <c r="G15" s="872" t="s">
        <v>651</v>
      </c>
    </row>
    <row r="16" spans="1:16" ht="15" customHeight="1">
      <c r="A16" s="387"/>
      <c r="C16" s="85"/>
      <c r="D16" s="116"/>
      <c r="E16" s="405" t="s">
        <v>330</v>
      </c>
      <c r="F16" s="402"/>
      <c r="G16" s="874"/>
    </row>
  </sheetData>
  <sheetProtection password="FA9C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1.8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c985423-1754-4da9-aa11-38c4d5c411a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8"/>
      <c r="AC1" s="532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891" t="s">
        <v>686</v>
      </c>
      <c r="E5" s="891"/>
      <c r="F5" s="891"/>
      <c r="G5" s="891"/>
      <c r="H5" s="891"/>
      <c r="I5" s="451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892" t="s">
        <v>485</v>
      </c>
      <c r="E7" s="892"/>
      <c r="F7" s="892"/>
      <c r="G7" s="892"/>
      <c r="H7" s="892"/>
      <c r="I7" s="927" t="s">
        <v>486</v>
      </c>
    </row>
    <row r="8" spans="1:29" ht="21" customHeight="1">
      <c r="C8" s="85"/>
      <c r="D8" s="103" t="s">
        <v>94</v>
      </c>
      <c r="E8" s="115" t="s">
        <v>488</v>
      </c>
      <c r="F8" s="115"/>
      <c r="G8" s="115" t="s">
        <v>473</v>
      </c>
      <c r="H8" s="115" t="s">
        <v>487</v>
      </c>
      <c r="I8" s="927"/>
    </row>
    <row r="9" spans="1:29" ht="12" customHeight="1">
      <c r="C9" s="85"/>
      <c r="D9" s="41" t="s">
        <v>95</v>
      </c>
      <c r="E9" s="41" t="s">
        <v>51</v>
      </c>
      <c r="F9" s="41"/>
      <c r="G9" s="41" t="s">
        <v>52</v>
      </c>
      <c r="H9" s="41" t="s">
        <v>53</v>
      </c>
      <c r="I9" s="41" t="s">
        <v>70</v>
      </c>
    </row>
    <row r="10" spans="1:29">
      <c r="A10" s="387"/>
      <c r="C10" s="85"/>
      <c r="D10" s="236">
        <v>1</v>
      </c>
      <c r="E10" s="930" t="s">
        <v>491</v>
      </c>
      <c r="F10" s="930"/>
      <c r="G10" s="930"/>
      <c r="H10" s="930"/>
      <c r="I10" s="411"/>
    </row>
    <row r="11" spans="1:29" ht="20.100000000000001" customHeight="1">
      <c r="A11" s="387"/>
      <c r="C11" s="85"/>
      <c r="D11" s="236" t="s">
        <v>297</v>
      </c>
      <c r="E11" s="390" t="s">
        <v>492</v>
      </c>
      <c r="F11" s="399"/>
      <c r="G11" s="553"/>
      <c r="H11" s="399" t="s">
        <v>489</v>
      </c>
      <c r="I11" s="268" t="s">
        <v>493</v>
      </c>
    </row>
    <row r="12" spans="1:29" ht="56.25">
      <c r="A12" s="387"/>
      <c r="C12" s="85"/>
      <c r="D12" s="236" t="s">
        <v>331</v>
      </c>
      <c r="E12" s="390" t="s">
        <v>494</v>
      </c>
      <c r="F12" s="399"/>
      <c r="G12" s="534"/>
      <c r="H12" s="426"/>
      <c r="I12" s="535" t="s">
        <v>687</v>
      </c>
    </row>
    <row r="13" spans="1:29" ht="22.5">
      <c r="A13" s="387"/>
      <c r="B13" s="235">
        <v>3</v>
      </c>
      <c r="C13" s="85"/>
      <c r="D13" s="236">
        <v>2</v>
      </c>
      <c r="E13" s="470" t="s">
        <v>652</v>
      </c>
      <c r="F13" s="399"/>
      <c r="G13" s="399" t="s">
        <v>489</v>
      </c>
      <c r="H13" s="426"/>
      <c r="I13" s="536" t="s">
        <v>495</v>
      </c>
    </row>
    <row r="14" spans="1:29" ht="39" customHeight="1">
      <c r="A14" s="387"/>
      <c r="C14" s="85"/>
      <c r="D14" s="236">
        <v>3</v>
      </c>
      <c r="E14" s="928" t="s">
        <v>653</v>
      </c>
      <c r="F14" s="928"/>
      <c r="G14" s="928"/>
      <c r="H14" s="928"/>
      <c r="I14" s="533"/>
    </row>
    <row r="15" spans="1:29" ht="20.100000000000001" customHeight="1">
      <c r="A15" s="387"/>
      <c r="C15" s="85"/>
      <c r="D15" s="236" t="s">
        <v>475</v>
      </c>
      <c r="E15" s="400"/>
      <c r="F15" s="399"/>
      <c r="G15" s="399" t="s">
        <v>489</v>
      </c>
      <c r="H15" s="426"/>
      <c r="I15" s="872" t="s">
        <v>520</v>
      </c>
    </row>
    <row r="16" spans="1:29" ht="15" customHeight="1">
      <c r="A16" s="387"/>
      <c r="C16" s="85"/>
      <c r="D16" s="116"/>
      <c r="E16" s="404" t="s">
        <v>330</v>
      </c>
      <c r="F16" s="405"/>
      <c r="G16" s="405"/>
      <c r="H16" s="402"/>
      <c r="I16" s="874"/>
    </row>
    <row r="17" spans="1:12" ht="69" customHeight="1">
      <c r="A17" s="387"/>
      <c r="B17" s="235">
        <v>3</v>
      </c>
      <c r="C17" s="85"/>
      <c r="D17" s="236">
        <v>4</v>
      </c>
      <c r="E17" s="928" t="s">
        <v>688</v>
      </c>
      <c r="F17" s="928"/>
      <c r="G17" s="928"/>
      <c r="H17" s="928"/>
      <c r="I17" s="533"/>
    </row>
    <row r="18" spans="1:12" ht="20.100000000000001" customHeight="1">
      <c r="A18" s="387"/>
      <c r="C18" s="85"/>
      <c r="D18" s="236" t="s">
        <v>476</v>
      </c>
      <c r="E18" s="406" t="s">
        <v>496</v>
      </c>
      <c r="F18" s="399"/>
      <c r="G18" s="534"/>
      <c r="H18" s="399" t="s">
        <v>489</v>
      </c>
      <c r="I18" s="861" t="s">
        <v>521</v>
      </c>
    </row>
    <row r="19" spans="1:12" ht="15" customHeight="1">
      <c r="A19" s="387"/>
      <c r="C19" s="85"/>
      <c r="D19" s="116"/>
      <c r="E19" s="404" t="s">
        <v>330</v>
      </c>
      <c r="F19" s="405"/>
      <c r="G19" s="405"/>
      <c r="H19" s="402"/>
      <c r="I19" s="861"/>
    </row>
    <row r="20" spans="1:12" ht="30" customHeight="1">
      <c r="A20" s="387"/>
      <c r="B20" s="235">
        <v>3</v>
      </c>
      <c r="C20" s="85"/>
      <c r="D20" s="236">
        <v>5</v>
      </c>
      <c r="E20" s="928" t="s">
        <v>654</v>
      </c>
      <c r="F20" s="928"/>
      <c r="G20" s="928"/>
      <c r="H20" s="928"/>
      <c r="I20" s="533"/>
    </row>
    <row r="21" spans="1:12" ht="26.1" customHeight="1">
      <c r="A21" s="387"/>
      <c r="C21" s="85"/>
      <c r="D21" s="236" t="s">
        <v>477</v>
      </c>
      <c r="E21" s="929" t="s">
        <v>655</v>
      </c>
      <c r="F21" s="929"/>
      <c r="G21" s="929"/>
      <c r="H21" s="929"/>
      <c r="I21" s="533"/>
    </row>
    <row r="22" spans="1:12" ht="32.1" customHeight="1">
      <c r="A22" s="387"/>
      <c r="C22" s="85"/>
      <c r="D22" s="236" t="s">
        <v>478</v>
      </c>
      <c r="E22" s="407" t="s">
        <v>497</v>
      </c>
      <c r="F22" s="399"/>
      <c r="G22" s="534"/>
      <c r="H22" s="399" t="s">
        <v>489</v>
      </c>
      <c r="I22" s="861" t="s">
        <v>656</v>
      </c>
    </row>
    <row r="23" spans="1:12" ht="15" customHeight="1">
      <c r="A23" s="387"/>
      <c r="C23" s="85"/>
      <c r="D23" s="116"/>
      <c r="E23" s="405" t="s">
        <v>330</v>
      </c>
      <c r="F23" s="401"/>
      <c r="G23" s="401"/>
      <c r="H23" s="402"/>
      <c r="I23" s="861"/>
    </row>
    <row r="24" spans="1:12" ht="14.25" customHeight="1">
      <c r="A24" s="387"/>
      <c r="C24" s="85"/>
      <c r="D24" s="236" t="s">
        <v>479</v>
      </c>
      <c r="E24" s="929" t="s">
        <v>657</v>
      </c>
      <c r="F24" s="929"/>
      <c r="G24" s="929"/>
      <c r="H24" s="929"/>
      <c r="I24" s="533"/>
    </row>
    <row r="25" spans="1:12" ht="54.95" customHeight="1">
      <c r="A25" s="387"/>
      <c r="C25" s="85"/>
      <c r="D25" s="236" t="s">
        <v>480</v>
      </c>
      <c r="E25" s="407" t="s">
        <v>499</v>
      </c>
      <c r="F25" s="399"/>
      <c r="G25" s="534"/>
      <c r="H25" s="399" t="s">
        <v>489</v>
      </c>
      <c r="I25" s="861" t="s">
        <v>641</v>
      </c>
    </row>
    <row r="26" spans="1:12" ht="15" customHeight="1">
      <c r="A26" s="387"/>
      <c r="C26" s="85"/>
      <c r="D26" s="116"/>
      <c r="E26" s="405" t="s">
        <v>330</v>
      </c>
      <c r="F26" s="401"/>
      <c r="G26" s="401"/>
      <c r="H26" s="402"/>
      <c r="I26" s="861"/>
    </row>
    <row r="27" spans="1:12" ht="26.1" customHeight="1">
      <c r="A27" s="387"/>
      <c r="C27" s="85"/>
      <c r="D27" s="236" t="s">
        <v>481</v>
      </c>
      <c r="E27" s="929" t="s">
        <v>658</v>
      </c>
      <c r="F27" s="929"/>
      <c r="G27" s="929"/>
      <c r="H27" s="929"/>
      <c r="I27" s="533"/>
    </row>
    <row r="28" spans="1:12" ht="32.1" customHeight="1">
      <c r="A28" s="387"/>
      <c r="C28" s="85"/>
      <c r="D28" s="236" t="s">
        <v>482</v>
      </c>
      <c r="E28" s="407" t="s">
        <v>498</v>
      </c>
      <c r="F28" s="399"/>
      <c r="G28" s="410"/>
      <c r="H28" s="399" t="s">
        <v>489</v>
      </c>
      <c r="I28" s="872" t="s">
        <v>659</v>
      </c>
      <c r="L28" s="293" t="s">
        <v>616</v>
      </c>
    </row>
    <row r="29" spans="1:12" ht="15" customHeight="1">
      <c r="A29" s="387"/>
      <c r="C29" s="85"/>
      <c r="D29" s="116"/>
      <c r="E29" s="405" t="s">
        <v>330</v>
      </c>
      <c r="F29" s="401"/>
      <c r="G29" s="401"/>
      <c r="H29" s="402"/>
      <c r="I29" s="874"/>
    </row>
    <row r="30" spans="1:12" ht="59.25" customHeight="1">
      <c r="A30" s="387"/>
      <c r="B30" s="235">
        <v>3</v>
      </c>
      <c r="C30" s="85"/>
      <c r="D30" s="236" t="s">
        <v>71</v>
      </c>
      <c r="E30" s="928" t="s">
        <v>660</v>
      </c>
      <c r="F30" s="928"/>
      <c r="G30" s="928"/>
      <c r="H30" s="928"/>
      <c r="I30" s="533"/>
    </row>
    <row r="31" spans="1:12" ht="20.100000000000001" customHeight="1">
      <c r="A31" s="387"/>
      <c r="C31" s="85"/>
      <c r="D31" s="236" t="s">
        <v>483</v>
      </c>
      <c r="E31" s="400"/>
      <c r="F31" s="399"/>
      <c r="G31" s="399" t="s">
        <v>489</v>
      </c>
      <c r="H31" s="426"/>
      <c r="I31" s="872" t="s">
        <v>520</v>
      </c>
    </row>
    <row r="32" spans="1:12" ht="15" customHeight="1">
      <c r="A32" s="387"/>
      <c r="C32" s="85"/>
      <c r="D32" s="116"/>
      <c r="E32" s="404" t="s">
        <v>330</v>
      </c>
      <c r="F32" s="401"/>
      <c r="G32" s="401"/>
      <c r="H32" s="402"/>
      <c r="I32" s="874"/>
    </row>
    <row r="33" spans="1:12" s="220" customFormat="1" ht="3" customHeight="1">
      <c r="A33" s="387"/>
      <c r="K33" s="393"/>
      <c r="L33" s="393"/>
    </row>
    <row r="34" spans="1:12" ht="24.75" customHeight="1">
      <c r="D34" s="403">
        <v>1</v>
      </c>
      <c r="E34" s="855" t="s">
        <v>661</v>
      </c>
      <c r="F34" s="855"/>
      <c r="G34" s="855"/>
      <c r="H34" s="855"/>
      <c r="I34" s="855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31" t="s">
        <v>518</v>
      </c>
      <c r="E5" s="931"/>
      <c r="F5" s="931"/>
      <c r="G5" s="931"/>
      <c r="H5" s="931"/>
      <c r="I5" s="931"/>
      <c r="J5" s="931"/>
      <c r="K5" s="577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33" t="s">
        <v>485</v>
      </c>
      <c r="E8" s="933"/>
      <c r="F8" s="933"/>
      <c r="G8" s="933"/>
      <c r="H8" s="933"/>
      <c r="I8" s="933"/>
      <c r="J8" s="933"/>
      <c r="K8" s="933" t="s">
        <v>486</v>
      </c>
    </row>
    <row r="9" spans="1:14">
      <c r="D9" s="933" t="s">
        <v>94</v>
      </c>
      <c r="E9" s="933" t="s">
        <v>522</v>
      </c>
      <c r="F9" s="933"/>
      <c r="G9" s="933" t="s">
        <v>523</v>
      </c>
      <c r="H9" s="933"/>
      <c r="I9" s="933"/>
      <c r="J9" s="933"/>
      <c r="K9" s="933"/>
    </row>
    <row r="10" spans="1:14" ht="22.5">
      <c r="D10" s="933"/>
      <c r="E10" s="140" t="s">
        <v>524</v>
      </c>
      <c r="F10" s="140" t="s">
        <v>431</v>
      </c>
      <c r="G10" s="140" t="s">
        <v>431</v>
      </c>
      <c r="H10" s="140" t="s">
        <v>524</v>
      </c>
      <c r="I10" s="140" t="s">
        <v>525</v>
      </c>
      <c r="J10" s="140" t="s">
        <v>487</v>
      </c>
      <c r="K10" s="933"/>
    </row>
    <row r="11" spans="1:14" ht="12" customHeight="1">
      <c r="D11" s="41" t="s">
        <v>95</v>
      </c>
      <c r="E11" s="41" t="s">
        <v>51</v>
      </c>
      <c r="F11" s="41" t="s">
        <v>52</v>
      </c>
      <c r="G11" s="41" t="s">
        <v>53</v>
      </c>
      <c r="H11" s="41" t="s">
        <v>70</v>
      </c>
      <c r="I11" s="41" t="s">
        <v>71</v>
      </c>
      <c r="J11" s="41" t="s">
        <v>185</v>
      </c>
      <c r="K11" s="41" t="s">
        <v>186</v>
      </c>
    </row>
    <row r="12" spans="1:14" s="130" customFormat="1" ht="57" customHeight="1">
      <c r="A12" s="232" t="s">
        <v>52</v>
      </c>
      <c r="B12" s="138" t="s">
        <v>255</v>
      </c>
      <c r="C12" s="139"/>
      <c r="D12" s="141" t="s">
        <v>95</v>
      </c>
      <c r="E12" s="590"/>
      <c r="F12" s="425"/>
      <c r="G12" s="425"/>
      <c r="H12" s="425"/>
      <c r="I12" s="762"/>
      <c r="J12" s="426"/>
      <c r="K12" s="872" t="s">
        <v>526</v>
      </c>
      <c r="M12" s="596" t="str">
        <f>IF(ISERROR(INDEX(kind_of_nameforms,MATCH(E12,kind_of_forms,0),1)),"",INDEX(kind_of_nameforms,MATCH(E12,kind_of_forms,0),1))</f>
        <v/>
      </c>
      <c r="N12" s="597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9"/>
      <c r="K13" s="874"/>
    </row>
    <row r="14" spans="1:14" ht="3" customHeight="1">
      <c r="A14" s="134"/>
      <c r="B14" s="134"/>
      <c r="C14" s="134"/>
    </row>
    <row r="15" spans="1:14" ht="27.75" customHeight="1">
      <c r="E15" s="932" t="s">
        <v>636</v>
      </c>
      <c r="F15" s="932"/>
      <c r="G15" s="932"/>
      <c r="H15" s="932"/>
      <c r="I15" s="932"/>
      <c r="J15" s="932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14" t="s">
        <v>316</v>
      </c>
      <c r="E7" s="816"/>
      <c r="F7" s="579"/>
    </row>
    <row r="8" spans="3:9" ht="3" customHeight="1">
      <c r="C8" s="49"/>
      <c r="D8" s="13"/>
      <c r="E8" s="13"/>
    </row>
    <row r="9" spans="3:9" ht="15.95" customHeight="1">
      <c r="C9" s="49"/>
      <c r="D9" s="103" t="s">
        <v>94</v>
      </c>
      <c r="E9" s="547" t="s">
        <v>315</v>
      </c>
    </row>
    <row r="10" spans="3:9" ht="12" customHeight="1">
      <c r="C10" s="49"/>
      <c r="D10" s="41" t="s">
        <v>95</v>
      </c>
      <c r="E10" s="41" t="s">
        <v>51</v>
      </c>
    </row>
    <row r="11" spans="3:9" ht="11.25" hidden="1" customHeight="1">
      <c r="C11" s="49"/>
      <c r="D11" s="244">
        <v>0</v>
      </c>
      <c r="E11" s="548"/>
    </row>
    <row r="12" spans="3:9" ht="15" customHeight="1">
      <c r="C12" s="212"/>
      <c r="D12" s="126">
        <v>1</v>
      </c>
      <c r="E12" s="727"/>
    </row>
    <row r="13" spans="3:9" ht="12" customHeight="1">
      <c r="C13" s="49"/>
      <c r="D13" s="549"/>
      <c r="E13" s="550" t="s">
        <v>179</v>
      </c>
    </row>
    <row r="14" spans="3:9" ht="3" customHeight="1"/>
    <row r="15" spans="3:9" ht="22.5" customHeight="1">
      <c r="C15" s="214"/>
      <c r="D15" s="934" t="s">
        <v>317</v>
      </c>
      <c r="E15" s="934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736" hidden="1" customWidth="1"/>
    <col min="5" max="5" width="3.7109375" style="86" customWidth="1"/>
    <col min="6" max="6" width="9.7109375" style="701" customWidth="1"/>
    <col min="7" max="7" width="37.7109375" style="701" customWidth="1"/>
    <col min="8" max="8" width="66.85546875" style="701" customWidth="1"/>
    <col min="9" max="9" width="115.7109375" style="701" customWidth="1"/>
    <col min="10" max="11" width="10.5703125" style="736"/>
    <col min="12" max="12" width="11.140625" style="736" customWidth="1"/>
    <col min="13" max="20" width="10.5703125" style="736"/>
    <col min="21" max="16384" width="10.5703125" style="701"/>
  </cols>
  <sheetData>
    <row r="1" spans="1:20" ht="3" customHeight="1">
      <c r="A1" s="296" t="s">
        <v>212</v>
      </c>
    </row>
    <row r="2" spans="1:20" ht="22.5">
      <c r="F2" s="856" t="s">
        <v>531</v>
      </c>
      <c r="G2" s="857"/>
      <c r="H2" s="858"/>
      <c r="I2" s="576"/>
    </row>
    <row r="3" spans="1:20" ht="3" customHeight="1"/>
    <row r="4" spans="1:20" s="657" customFormat="1" ht="11.25">
      <c r="A4" s="672"/>
      <c r="B4" s="672"/>
      <c r="C4" s="672"/>
      <c r="D4" s="672"/>
      <c r="F4" s="819" t="s">
        <v>485</v>
      </c>
      <c r="G4" s="819"/>
      <c r="H4" s="819"/>
      <c r="I4" s="859" t="s">
        <v>486</v>
      </c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</row>
    <row r="5" spans="1:20" s="657" customFormat="1" ht="11.25" customHeight="1">
      <c r="A5" s="672"/>
      <c r="B5" s="672"/>
      <c r="C5" s="672"/>
      <c r="D5" s="672"/>
      <c r="F5" s="766" t="s">
        <v>94</v>
      </c>
      <c r="G5" s="454" t="s">
        <v>488</v>
      </c>
      <c r="H5" s="774" t="s">
        <v>473</v>
      </c>
      <c r="I5" s="859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</row>
    <row r="6" spans="1:20" s="657" customFormat="1" ht="12" customHeight="1">
      <c r="A6" s="672"/>
      <c r="B6" s="672"/>
      <c r="C6" s="672"/>
      <c r="D6" s="672"/>
      <c r="F6" s="433" t="s">
        <v>95</v>
      </c>
      <c r="G6" s="435">
        <v>2</v>
      </c>
      <c r="H6" s="436">
        <v>3</v>
      </c>
      <c r="I6" s="434">
        <v>4</v>
      </c>
      <c r="J6" s="672">
        <v>4</v>
      </c>
      <c r="K6" s="672"/>
      <c r="L6" s="672"/>
      <c r="M6" s="672"/>
      <c r="N6" s="672"/>
      <c r="O6" s="672"/>
      <c r="P6" s="672"/>
      <c r="Q6" s="672"/>
      <c r="R6" s="672"/>
      <c r="S6" s="672"/>
      <c r="T6" s="672"/>
    </row>
    <row r="7" spans="1:20" s="657" customFormat="1" ht="18.75">
      <c r="A7" s="672"/>
      <c r="B7" s="672"/>
      <c r="C7" s="672"/>
      <c r="D7" s="672"/>
      <c r="F7" s="771">
        <v>1</v>
      </c>
      <c r="G7" s="537" t="s">
        <v>532</v>
      </c>
      <c r="H7" s="769" t="str">
        <f>IF(dateCh="","",dateCh)</f>
        <v>21.12.2021</v>
      </c>
      <c r="I7" s="733" t="s">
        <v>533</v>
      </c>
      <c r="J7" s="449"/>
      <c r="K7" s="672"/>
      <c r="L7" s="672"/>
      <c r="M7" s="672"/>
      <c r="N7" s="672"/>
      <c r="O7" s="672"/>
      <c r="P7" s="672"/>
      <c r="Q7" s="672"/>
      <c r="R7" s="672"/>
      <c r="S7" s="672"/>
      <c r="T7" s="672"/>
    </row>
    <row r="8" spans="1:20" s="657" customFormat="1" ht="45">
      <c r="A8" s="860">
        <v>1</v>
      </c>
      <c r="B8" s="672"/>
      <c r="C8" s="672"/>
      <c r="D8" s="672"/>
      <c r="F8" s="771" t="str">
        <f>"2." &amp;mergeValue(A8)</f>
        <v>2.1</v>
      </c>
      <c r="G8" s="537" t="s">
        <v>534</v>
      </c>
      <c r="H8" s="769" t="str">
        <f>IF('Перечень тарифов'!R21="","наименование отсутствует","" &amp; 'Перечень тарифов'!R21 &amp; "")</f>
        <v>наименование отсутствует</v>
      </c>
      <c r="I8" s="733" t="s">
        <v>632</v>
      </c>
      <c r="J8" s="449"/>
      <c r="K8" s="672"/>
      <c r="L8" s="672"/>
      <c r="M8" s="672"/>
      <c r="N8" s="672"/>
      <c r="O8" s="672"/>
      <c r="P8" s="672"/>
      <c r="Q8" s="672"/>
      <c r="R8" s="672"/>
      <c r="S8" s="672"/>
      <c r="T8" s="672"/>
    </row>
    <row r="9" spans="1:20" s="657" customFormat="1" ht="22.5">
      <c r="A9" s="860"/>
      <c r="B9" s="672"/>
      <c r="C9" s="672"/>
      <c r="D9" s="672"/>
      <c r="F9" s="771" t="str">
        <f>"3." &amp;mergeValue(A9)</f>
        <v>3.1</v>
      </c>
      <c r="G9" s="537" t="s">
        <v>535</v>
      </c>
      <c r="H9" s="769" t="str">
        <f>IF('Перечень тарифов'!F21="","наименование отсутствует","" &amp; 'Перечень тарифов'!F21 &amp; "")</f>
        <v>Горячее водоснабжение</v>
      </c>
      <c r="I9" s="733" t="s">
        <v>630</v>
      </c>
      <c r="J9" s="449"/>
      <c r="K9" s="672"/>
      <c r="L9" s="672"/>
      <c r="M9" s="672"/>
      <c r="N9" s="672"/>
      <c r="O9" s="672"/>
      <c r="P9" s="672"/>
      <c r="Q9" s="672"/>
      <c r="R9" s="672"/>
      <c r="S9" s="672"/>
      <c r="T9" s="672"/>
    </row>
    <row r="10" spans="1:20" s="657" customFormat="1" ht="22.5">
      <c r="A10" s="860"/>
      <c r="B10" s="672"/>
      <c r="C10" s="672"/>
      <c r="D10" s="672"/>
      <c r="F10" s="771" t="str">
        <f>"4."&amp;mergeValue(A10)</f>
        <v>4.1</v>
      </c>
      <c r="G10" s="537" t="s">
        <v>536</v>
      </c>
      <c r="H10" s="774" t="s">
        <v>489</v>
      </c>
      <c r="I10" s="733"/>
      <c r="J10" s="449"/>
      <c r="K10" s="672"/>
      <c r="L10" s="672"/>
      <c r="M10" s="672"/>
      <c r="N10" s="672"/>
      <c r="O10" s="672"/>
      <c r="P10" s="672"/>
      <c r="Q10" s="672"/>
      <c r="R10" s="672"/>
      <c r="S10" s="672"/>
      <c r="T10" s="672"/>
    </row>
    <row r="11" spans="1:20" s="657" customFormat="1" ht="18.75">
      <c r="A11" s="860"/>
      <c r="B11" s="860">
        <v>1</v>
      </c>
      <c r="C11" s="767"/>
      <c r="D11" s="767"/>
      <c r="F11" s="771" t="str">
        <f>"4."&amp;mergeValue(A11) &amp;"."&amp;mergeValue(B11)</f>
        <v>4.1.1</v>
      </c>
      <c r="G11" s="437" t="s">
        <v>634</v>
      </c>
      <c r="H11" s="769" t="str">
        <f>IF(region_name="","",region_name)</f>
        <v>Ульяновская область</v>
      </c>
      <c r="I11" s="733" t="s">
        <v>539</v>
      </c>
      <c r="J11" s="449"/>
      <c r="K11" s="672"/>
      <c r="L11" s="672"/>
      <c r="M11" s="672"/>
      <c r="N11" s="672"/>
      <c r="O11" s="672"/>
      <c r="P11" s="672"/>
      <c r="Q11" s="672"/>
      <c r="R11" s="672"/>
      <c r="S11" s="672"/>
      <c r="T11" s="672"/>
    </row>
    <row r="12" spans="1:20" s="657" customFormat="1" ht="22.5">
      <c r="A12" s="860"/>
      <c r="B12" s="860"/>
      <c r="C12" s="860">
        <v>1</v>
      </c>
      <c r="D12" s="767"/>
      <c r="F12" s="771" t="str">
        <f>"4."&amp;mergeValue(A12) &amp;"."&amp;mergeValue(B12)&amp;"."&amp;mergeValue(C12)</f>
        <v>4.1.1.1</v>
      </c>
      <c r="G12" s="458" t="s">
        <v>537</v>
      </c>
      <c r="H12" s="769" t="str">
        <f>IF(Территории!H13="","","" &amp; Территории!H13 &amp; "")</f>
        <v>город Димитровград</v>
      </c>
      <c r="I12" s="733" t="s">
        <v>540</v>
      </c>
      <c r="J12" s="449"/>
      <c r="K12" s="672"/>
      <c r="L12" s="672"/>
      <c r="M12" s="672"/>
      <c r="N12" s="672"/>
      <c r="O12" s="672"/>
      <c r="P12" s="672"/>
      <c r="Q12" s="672"/>
      <c r="R12" s="672"/>
      <c r="S12" s="672"/>
      <c r="T12" s="672"/>
    </row>
    <row r="13" spans="1:20" s="657" customFormat="1" ht="56.25">
      <c r="A13" s="860"/>
      <c r="B13" s="860"/>
      <c r="C13" s="860"/>
      <c r="D13" s="767">
        <v>1</v>
      </c>
      <c r="F13" s="771" t="str">
        <f>"4."&amp;mergeValue(A13) &amp;"."&amp;mergeValue(B13)&amp;"."&amp;mergeValue(C13)&amp;"."&amp;mergeValue(D13)</f>
        <v>4.1.1.1.1</v>
      </c>
      <c r="G13" s="540" t="s">
        <v>538</v>
      </c>
      <c r="H13" s="769" t="str">
        <f>IF(Территории!R14="","","" &amp; Территории!R14 &amp; "")</f>
        <v>город Димитровград (73705000)</v>
      </c>
      <c r="I13" s="768" t="s">
        <v>633</v>
      </c>
      <c r="J13" s="449"/>
      <c r="K13" s="672"/>
      <c r="L13" s="672"/>
      <c r="M13" s="672"/>
      <c r="N13" s="672"/>
      <c r="O13" s="672"/>
      <c r="P13" s="672"/>
      <c r="Q13" s="672"/>
      <c r="R13" s="672"/>
      <c r="S13" s="672"/>
      <c r="T13" s="672"/>
    </row>
    <row r="14" spans="1:20" s="439" customFormat="1" ht="3" customHeight="1">
      <c r="A14" s="441"/>
      <c r="B14" s="441"/>
      <c r="C14" s="441"/>
      <c r="D14" s="441"/>
      <c r="F14" s="438"/>
      <c r="G14" s="538"/>
      <c r="H14" s="539"/>
      <c r="I14" s="742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</row>
    <row r="15" spans="1:20" s="439" customFormat="1" ht="15" customHeight="1">
      <c r="A15" s="441"/>
      <c r="B15" s="441"/>
      <c r="C15" s="441"/>
      <c r="D15" s="441"/>
      <c r="F15" s="438"/>
      <c r="G15" s="855" t="s">
        <v>635</v>
      </c>
      <c r="H15" s="855"/>
      <c r="I15" s="742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31" t="s">
        <v>57</v>
      </c>
      <c r="E7" s="931"/>
      <c r="F7" s="579"/>
    </row>
    <row r="8" spans="3:12" ht="3" customHeight="1">
      <c r="C8" s="49"/>
      <c r="D8" s="13"/>
      <c r="E8" s="13"/>
    </row>
    <row r="9" spans="3:12" ht="15.95" customHeight="1">
      <c r="C9" s="49"/>
      <c r="D9" s="103" t="s">
        <v>94</v>
      </c>
      <c r="E9" s="115" t="s">
        <v>178</v>
      </c>
    </row>
    <row r="10" spans="3:12" ht="12" customHeight="1">
      <c r="C10" s="49"/>
      <c r="D10" s="41" t="s">
        <v>95</v>
      </c>
      <c r="E10" s="41" t="s">
        <v>51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179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35" t="s">
        <v>58</v>
      </c>
      <c r="C2" s="935"/>
      <c r="D2" s="935"/>
      <c r="E2" s="580"/>
    </row>
    <row r="3" spans="2:5" ht="3" customHeight="1"/>
    <row r="4" spans="2:5" ht="21.75" customHeight="1" thickBot="1">
      <c r="B4" s="783" t="s">
        <v>1</v>
      </c>
      <c r="C4" s="783" t="s">
        <v>93</v>
      </c>
      <c r="D4" s="783" t="s">
        <v>74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67"/>
  <sheetViews>
    <sheetView showGridLines="0" workbookViewId="0"/>
  </sheetViews>
  <sheetFormatPr defaultRowHeight="11.25"/>
  <sheetData>
    <row r="1" spans="1:1">
      <c r="A1" s="761">
        <f>IF('Форма 1.2 | Т-транс'!$O$22="",1,0)</f>
        <v>1</v>
      </c>
    </row>
    <row r="2" spans="1:1">
      <c r="A2" s="761">
        <f>IF('Форма 1.2 | Т-транс'!$R$23="",1,0)</f>
        <v>1</v>
      </c>
    </row>
    <row r="3" spans="1:1">
      <c r="A3" s="761">
        <f>IF('Форма 1.2 | Т-транс'!$T$23="",1,0)</f>
        <v>1</v>
      </c>
    </row>
    <row r="4" spans="1:1">
      <c r="A4" s="761">
        <f>IF('Форма 1.2 | Т-транс'!$S$23="",1,0)</f>
        <v>0</v>
      </c>
    </row>
    <row r="5" spans="1:1">
      <c r="A5" s="761">
        <f>IF('Форма 1.2 | Т-транс'!$U$23="",1,0)</f>
        <v>0</v>
      </c>
    </row>
    <row r="6" spans="1:1">
      <c r="A6" s="761">
        <f>IF('Форма 1.2 | Т-гор.вода'!$O$22="",1,0)</f>
        <v>0</v>
      </c>
    </row>
    <row r="7" spans="1:1">
      <c r="A7" s="761">
        <f>IF('Форма 1.2 | Т-гор.вода'!$Y$23="",1,0)</f>
        <v>0</v>
      </c>
    </row>
    <row r="8" spans="1:1">
      <c r="A8" s="761">
        <f>IF('Форма 1.2 | Т-гор.вода'!$AA$23="",1,0)</f>
        <v>0</v>
      </c>
    </row>
    <row r="9" spans="1:1">
      <c r="A9" s="761">
        <f>IF('Форма 1.2 | Т-гор.вода'!$Z$23="",1,0)</f>
        <v>0</v>
      </c>
    </row>
    <row r="10" spans="1:1">
      <c r="A10" s="761">
        <f>IF('Форма 1.2 | Т-гор.вода'!$AB$23="",1,0)</f>
        <v>0</v>
      </c>
    </row>
    <row r="11" spans="1:1">
      <c r="A11" s="761">
        <f>IF('Форма 1.3 | Т-подкл(инд)'!$M$22="",1,0)</f>
        <v>1</v>
      </c>
    </row>
    <row r="12" spans="1:1">
      <c r="A12" s="761">
        <f>IF('Форма 1.3 | Т-подкл(инд)'!$Q$22="",1,0)</f>
        <v>1</v>
      </c>
    </row>
    <row r="13" spans="1:1">
      <c r="A13" s="761">
        <f>IF('Форма 1.3 | Т-подкл(инд)'!$AD$22="",1,0)</f>
        <v>1</v>
      </c>
    </row>
    <row r="14" spans="1:1">
      <c r="A14" s="761">
        <f>IF('Форма 1.3 | Т-подкл(инд)'!$AE$22="",1,0)</f>
        <v>1</v>
      </c>
    </row>
    <row r="15" spans="1:1">
      <c r="A15" s="761">
        <f>IF('Форма 1.3 | Т-подкл(инд)'!$AF$22="",1,0)</f>
        <v>1</v>
      </c>
    </row>
    <row r="16" spans="1:1">
      <c r="A16" s="761">
        <f>IF('Форма 1.3 | Т-подкл(инд)'!$AG$22="",1,0)</f>
        <v>1</v>
      </c>
    </row>
    <row r="17" spans="1:1">
      <c r="A17" s="761">
        <f>IF('Форма 1.3 | Т-подкл(инд)'!$AH$22="",1,0)</f>
        <v>1</v>
      </c>
    </row>
    <row r="18" spans="1:1">
      <c r="A18" s="761">
        <f>IF('Форма 1.3 | Т-подкл(инд)'!$AJ$22="",1,0)</f>
        <v>1</v>
      </c>
    </row>
    <row r="19" spans="1:1">
      <c r="A19" s="761">
        <f>IF('Форма 1.3 | Т-подкл(инд)'!$N$22="",1,0)</f>
        <v>0</v>
      </c>
    </row>
    <row r="20" spans="1:1">
      <c r="A20" s="761">
        <f>IF('Форма 1.3 | Т-подкл(инд)'!$R$22="",1,0)</f>
        <v>0</v>
      </c>
    </row>
    <row r="21" spans="1:1">
      <c r="A21" s="761">
        <f>IF('Форма 1.3 | Т-подкл(инд)'!$V$22="",1,0)</f>
        <v>0</v>
      </c>
    </row>
    <row r="22" spans="1:1">
      <c r="A22" s="761">
        <f>IF('Форма 1.3 | Т-подкл(инд)'!$Z$22="",1,0)</f>
        <v>0</v>
      </c>
    </row>
    <row r="23" spans="1:1">
      <c r="A23" s="761">
        <f>IF('Форма 1.3 | Т-подкл(инд)'!$AI$22="",1,0)</f>
        <v>0</v>
      </c>
    </row>
    <row r="24" spans="1:1">
      <c r="A24" s="761">
        <f>IF('Форма 1.3 | Т-подкл(инд)'!$AK$22="",1,0)</f>
        <v>0</v>
      </c>
    </row>
    <row r="25" spans="1:1">
      <c r="A25" s="761">
        <f>IF('Форма 1.3 | Т-подкл'!$P$22="",1,0)</f>
        <v>1</v>
      </c>
    </row>
    <row r="26" spans="1:1">
      <c r="A26" s="761">
        <f>IF('Форма 1.3 | Т-подкл'!$AC$22="",1,0)</f>
        <v>1</v>
      </c>
    </row>
    <row r="27" spans="1:1">
      <c r="A27" s="761">
        <f>IF('Форма 1.3 | Т-подкл'!$AD$22="",1,0)</f>
        <v>1</v>
      </c>
    </row>
    <row r="28" spans="1:1">
      <c r="A28" s="761">
        <f>IF('Форма 1.3 | Т-подкл'!$AE$22="",1,0)</f>
        <v>1</v>
      </c>
    </row>
    <row r="29" spans="1:1">
      <c r="A29" s="761">
        <f>IF('Форма 1.3 | Т-подкл'!$AF$22="",1,0)</f>
        <v>1</v>
      </c>
    </row>
    <row r="30" spans="1:1">
      <c r="A30" s="761">
        <f>IF('Форма 1.3 | Т-подкл'!$AG$22="",1,0)</f>
        <v>1</v>
      </c>
    </row>
    <row r="31" spans="1:1">
      <c r="A31" s="761">
        <f>IF('Форма 1.3 | Т-подкл'!$AI$22="",1,0)</f>
        <v>1</v>
      </c>
    </row>
    <row r="32" spans="1:1">
      <c r="A32" s="761">
        <f>IF('Форма 1.3 | Т-подкл'!$Q$22="",1,0)</f>
        <v>0</v>
      </c>
    </row>
    <row r="33" spans="1:1">
      <c r="A33" s="761">
        <f>IF('Форма 1.3 | Т-подкл'!$U$22="",1,0)</f>
        <v>0</v>
      </c>
    </row>
    <row r="34" spans="1:1">
      <c r="A34" s="761">
        <f>IF('Форма 1.3 | Т-подкл'!$Y$22="",1,0)</f>
        <v>0</v>
      </c>
    </row>
    <row r="35" spans="1:1">
      <c r="A35" s="761">
        <f>IF('Форма 1.3 | Т-подкл'!$AH$22="",1,0)</f>
        <v>0</v>
      </c>
    </row>
    <row r="36" spans="1:1">
      <c r="A36" s="761">
        <f>IF('Форма 1.3 | Т-подкл'!$AJ$22="",1,0)</f>
        <v>0</v>
      </c>
    </row>
    <row r="37" spans="1:1">
      <c r="A37" s="761">
        <f>IF('Форма 1.8'!$E$12="",1,0)</f>
        <v>0</v>
      </c>
    </row>
    <row r="38" spans="1:1">
      <c r="A38" s="761">
        <f>IF('Форма 1.8'!$F$12="",1,0)</f>
        <v>0</v>
      </c>
    </row>
    <row r="39" spans="1:1">
      <c r="A39" s="761">
        <f>IF('Форма 1.9'!$G$11="",1,0)</f>
        <v>1</v>
      </c>
    </row>
    <row r="40" spans="1:1">
      <c r="A40" s="761">
        <f>IF('Форма 1.9'!$G$12="",1,0)</f>
        <v>1</v>
      </c>
    </row>
    <row r="41" spans="1:1">
      <c r="A41" s="761">
        <f>IF('Форма 1.9'!$H$12="",1,0)</f>
        <v>1</v>
      </c>
    </row>
    <row r="42" spans="1:1">
      <c r="A42" s="761">
        <f>IF('Форма 1.9'!$H$13="",1,0)</f>
        <v>1</v>
      </c>
    </row>
    <row r="43" spans="1:1">
      <c r="A43" s="761">
        <f>IF('Форма 1.9'!$E$15="",1,0)</f>
        <v>1</v>
      </c>
    </row>
    <row r="44" spans="1:1">
      <c r="A44" s="761">
        <f>IF('Форма 1.9'!$H$15="",1,0)</f>
        <v>1</v>
      </c>
    </row>
    <row r="45" spans="1:1">
      <c r="A45" s="761">
        <f>IF('Форма 1.9'!$G$18="",1,0)</f>
        <v>1</v>
      </c>
    </row>
    <row r="46" spans="1:1">
      <c r="A46" s="761">
        <f>IF('Форма 1.9'!$G$22="",1,0)</f>
        <v>1</v>
      </c>
    </row>
    <row r="47" spans="1:1">
      <c r="A47" s="761">
        <f>IF('Форма 1.9'!$G$25="",1,0)</f>
        <v>1</v>
      </c>
    </row>
    <row r="48" spans="1:1">
      <c r="A48" s="761">
        <f>IF('Форма 1.9'!$E$31="",1,0)</f>
        <v>1</v>
      </c>
    </row>
    <row r="49" spans="1:1">
      <c r="A49" s="761">
        <f>IF('Форма 1.9'!$H$31="",1,0)</f>
        <v>1</v>
      </c>
    </row>
    <row r="50" spans="1:1">
      <c r="A50" s="761">
        <f>IF('Форма 1.9'!$G$28="",1,0)</f>
        <v>1</v>
      </c>
    </row>
    <row r="51" spans="1:1">
      <c r="A51" s="761">
        <f>IF('Форма 1.0.2'!$E$12="",1,0)</f>
        <v>1</v>
      </c>
    </row>
    <row r="52" spans="1:1">
      <c r="A52" s="761">
        <f>IF('Форма 1.0.2'!$F$12="",1,0)</f>
        <v>1</v>
      </c>
    </row>
    <row r="53" spans="1:1">
      <c r="A53" s="761">
        <f>IF('Форма 1.0.2'!$G$12="",1,0)</f>
        <v>1</v>
      </c>
    </row>
    <row r="54" spans="1:1">
      <c r="A54" s="761">
        <f>IF('Форма 1.0.2'!$H$12="",1,0)</f>
        <v>1</v>
      </c>
    </row>
    <row r="55" spans="1:1">
      <c r="A55" s="761">
        <f>IF('Форма 1.0.2'!$I$12="",1,0)</f>
        <v>1</v>
      </c>
    </row>
    <row r="56" spans="1:1">
      <c r="A56" s="761">
        <f>IF('Форма 1.0.2'!$J$12="",1,0)</f>
        <v>1</v>
      </c>
    </row>
    <row r="57" spans="1:1">
      <c r="A57" s="761">
        <f>IF('Сведения об изменении'!$E$12="",1,0)</f>
        <v>1</v>
      </c>
    </row>
    <row r="58" spans="1:1">
      <c r="A58" s="763">
        <f>IF(Территории!$E$12="",1,0)</f>
        <v>0</v>
      </c>
    </row>
    <row r="59" spans="1:1">
      <c r="A59" s="763">
        <f>IF('Перечень тарифов'!$E$21="",1,0)</f>
        <v>0</v>
      </c>
    </row>
    <row r="60" spans="1:1">
      <c r="A60" s="763">
        <f>IF('Перечень тарифов'!$F$21="",1,0)</f>
        <v>0</v>
      </c>
    </row>
    <row r="61" spans="1:1">
      <c r="A61" s="763">
        <f>IF('Перечень тарифов'!$G$21="",1,0)</f>
        <v>0</v>
      </c>
    </row>
    <row r="62" spans="1:1">
      <c r="A62" s="763">
        <f>IF('Перечень тарифов'!$K$21="",1,0)</f>
        <v>0</v>
      </c>
    </row>
    <row r="63" spans="1:1">
      <c r="A63" s="763">
        <f>IF('Перечень тарифов'!$O$21="",1,0)</f>
        <v>0</v>
      </c>
    </row>
    <row r="64" spans="1:1">
      <c r="A64" s="763">
        <f>IF('Перечень тарифов'!$G$11="",1,0)</f>
        <v>0</v>
      </c>
    </row>
    <row r="65" spans="1:1">
      <c r="A65" s="763">
        <f>IF('Форма 1.2 | Т-гор.вода'!$Q$23="",1,0)</f>
        <v>0</v>
      </c>
    </row>
    <row r="66" spans="1:1">
      <c r="A66" s="763">
        <f>IF('Форма 1.2 | Т-гор.вода'!$R$23="",1,0)</f>
        <v>0</v>
      </c>
    </row>
    <row r="67" spans="1:1">
      <c r="A67" s="763">
        <f>IF('Форма 1.2 | Т-гор.вода'!$P$23="",1,0)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77"/>
  </cols>
  <sheetData>
    <row r="1" spans="1:3">
      <c r="A1" s="777" t="s">
        <v>552</v>
      </c>
      <c r="B1" s="777" t="s">
        <v>553</v>
      </c>
      <c r="C1" s="777" t="s">
        <v>69</v>
      </c>
    </row>
    <row r="2" spans="1:3">
      <c r="A2" s="777">
        <v>4189678</v>
      </c>
      <c r="B2" s="777" t="s">
        <v>1053</v>
      </c>
      <c r="C2" s="777" t="s">
        <v>1054</v>
      </c>
    </row>
    <row r="3" spans="1:3">
      <c r="A3" s="777">
        <v>4190415</v>
      </c>
      <c r="B3" s="777" t="s">
        <v>1055</v>
      </c>
      <c r="C3" s="777" t="s">
        <v>1054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2" t="s">
        <v>1236</v>
      </c>
    </row>
    <row r="4" spans="2:2">
      <c r="B4" s="472" t="s">
        <v>556</v>
      </c>
    </row>
    <row r="5" spans="2:2">
      <c r="B5" s="472" t="s">
        <v>557</v>
      </c>
    </row>
    <row r="6" spans="2:2">
      <c r="B6" s="472" t="s">
        <v>558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5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423</v>
      </c>
      <c r="B1" s="329" t="s">
        <v>424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77"/>
    <col min="2" max="2" width="65.28515625" style="777" customWidth="1"/>
    <col min="3" max="3" width="41" style="777" customWidth="1"/>
    <col min="4" max="16384" width="9.140625" style="777"/>
  </cols>
  <sheetData>
    <row r="1" spans="1:2">
      <c r="A1" s="777" t="s">
        <v>332</v>
      </c>
      <c r="B1" s="777" t="s">
        <v>333</v>
      </c>
    </row>
    <row r="2" spans="1:2">
      <c r="A2" s="777">
        <v>4213767</v>
      </c>
      <c r="B2" s="777" t="s">
        <v>663</v>
      </c>
    </row>
    <row r="3" spans="1:2">
      <c r="A3" s="777">
        <v>4213768</v>
      </c>
      <c r="B3" s="777" t="s">
        <v>662</v>
      </c>
    </row>
    <row r="4" spans="1:2">
      <c r="A4" s="777">
        <v>4213769</v>
      </c>
      <c r="B4" s="777" t="s">
        <v>665</v>
      </c>
    </row>
    <row r="5" spans="1:2">
      <c r="A5" s="777">
        <v>4213770</v>
      </c>
      <c r="B5" s="777" t="s">
        <v>664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77"/>
    <col min="2" max="2" width="65.28515625" style="777" customWidth="1"/>
    <col min="3" max="3" width="41" style="777" customWidth="1"/>
    <col min="4" max="16384" width="9.140625" style="777"/>
  </cols>
  <sheetData>
    <row r="1" spans="1:2">
      <c r="A1" s="777" t="s">
        <v>332</v>
      </c>
      <c r="B1" s="777" t="s">
        <v>334</v>
      </c>
    </row>
    <row r="2" spans="1:2">
      <c r="A2" s="777">
        <v>4189706</v>
      </c>
      <c r="B2" s="777" t="s">
        <v>1050</v>
      </c>
    </row>
    <row r="3" spans="1:2">
      <c r="A3" s="777">
        <v>4189705</v>
      </c>
      <c r="B3" s="777" t="s">
        <v>1051</v>
      </c>
    </row>
    <row r="4" spans="1:2">
      <c r="A4" s="777">
        <v>4189707</v>
      </c>
      <c r="B4" s="777" t="s">
        <v>1052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59</v>
      </c>
      <c r="B1" s="3" t="s">
        <v>60</v>
      </c>
    </row>
    <row r="2" spans="1:2">
      <c r="A2" t="s">
        <v>444</v>
      </c>
      <c r="B2" t="s">
        <v>78</v>
      </c>
    </row>
    <row r="3" spans="1:2">
      <c r="A3" t="s">
        <v>445</v>
      </c>
      <c r="B3" t="s">
        <v>617</v>
      </c>
    </row>
    <row r="4" spans="1:2">
      <c r="A4" t="s">
        <v>446</v>
      </c>
      <c r="B4" t="s">
        <v>528</v>
      </c>
    </row>
    <row r="5" spans="1:2">
      <c r="A5" t="s">
        <v>448</v>
      </c>
      <c r="B5" t="s">
        <v>457</v>
      </c>
    </row>
    <row r="6" spans="1:2">
      <c r="A6" t="s">
        <v>447</v>
      </c>
      <c r="B6" t="s">
        <v>458</v>
      </c>
    </row>
    <row r="7" spans="1:2">
      <c r="A7" t="s">
        <v>548</v>
      </c>
      <c r="B7" t="s">
        <v>459</v>
      </c>
    </row>
    <row r="8" spans="1:2">
      <c r="A8" t="s">
        <v>449</v>
      </c>
      <c r="B8" t="s">
        <v>529</v>
      </c>
    </row>
    <row r="9" spans="1:2">
      <c r="A9" t="s">
        <v>689</v>
      </c>
      <c r="B9" t="s">
        <v>460</v>
      </c>
    </row>
    <row r="10" spans="1:2">
      <c r="A10" t="s">
        <v>690</v>
      </c>
      <c r="B10" t="s">
        <v>461</v>
      </c>
    </row>
    <row r="11" spans="1:2">
      <c r="A11" t="s">
        <v>549</v>
      </c>
      <c r="B11" t="s">
        <v>462</v>
      </c>
    </row>
    <row r="12" spans="1:2">
      <c r="A12" t="s">
        <v>450</v>
      </c>
      <c r="B12" t="s">
        <v>337</v>
      </c>
    </row>
    <row r="13" spans="1:2">
      <c r="A13" t="s">
        <v>550</v>
      </c>
      <c r="B13" t="s">
        <v>63</v>
      </c>
    </row>
    <row r="14" spans="1:2">
      <c r="A14" t="s">
        <v>451</v>
      </c>
      <c r="B14" t="s">
        <v>408</v>
      </c>
    </row>
    <row r="15" spans="1:2">
      <c r="A15" t="s">
        <v>627</v>
      </c>
      <c r="B15" t="s">
        <v>471</v>
      </c>
    </row>
    <row r="16" spans="1:2">
      <c r="A16" t="s">
        <v>527</v>
      </c>
      <c r="B16" t="s">
        <v>252</v>
      </c>
    </row>
    <row r="17" spans="1:2">
      <c r="A17" t="s">
        <v>452</v>
      </c>
      <c r="B17" t="s">
        <v>76</v>
      </c>
    </row>
    <row r="18" spans="1:2">
      <c r="A18" t="s">
        <v>453</v>
      </c>
      <c r="B18" t="s">
        <v>65</v>
      </c>
    </row>
    <row r="19" spans="1:2">
      <c r="A19" t="s">
        <v>454</v>
      </c>
      <c r="B19" t="s">
        <v>77</v>
      </c>
    </row>
    <row r="20" spans="1:2">
      <c r="A20" t="s">
        <v>455</v>
      </c>
      <c r="B20" t="s">
        <v>463</v>
      </c>
    </row>
    <row r="21" spans="1:2">
      <c r="A21" t="s">
        <v>456</v>
      </c>
      <c r="B21" t="s">
        <v>75</v>
      </c>
    </row>
    <row r="22" spans="1:2">
      <c r="A22"/>
      <c r="B22" t="s">
        <v>64</v>
      </c>
    </row>
    <row r="23" spans="1:2">
      <c r="A23"/>
      <c r="B23" t="s">
        <v>66</v>
      </c>
    </row>
    <row r="24" spans="1:2">
      <c r="A24"/>
      <c r="B24" t="s">
        <v>406</v>
      </c>
    </row>
    <row r="25" spans="1:2">
      <c r="A25"/>
      <c r="B25" t="s">
        <v>16</v>
      </c>
    </row>
    <row r="26" spans="1:2">
      <c r="A26"/>
      <c r="B26" t="s">
        <v>84</v>
      </c>
    </row>
    <row r="27" spans="1:2">
      <c r="A27"/>
      <c r="B27" t="s">
        <v>17</v>
      </c>
    </row>
    <row r="28" spans="1:2">
      <c r="A28"/>
      <c r="B28" t="s">
        <v>618</v>
      </c>
    </row>
    <row r="29" spans="1:2">
      <c r="A29"/>
      <c r="B29" t="s">
        <v>464</v>
      </c>
    </row>
    <row r="30" spans="1:2">
      <c r="A30"/>
      <c r="B30" t="s">
        <v>407</v>
      </c>
    </row>
    <row r="31" spans="1:2">
      <c r="A31"/>
      <c r="B31" t="s">
        <v>61</v>
      </c>
    </row>
    <row r="32" spans="1:2">
      <c r="A32"/>
      <c r="B32" t="s">
        <v>182</v>
      </c>
    </row>
    <row r="33" spans="1:2">
      <c r="A33"/>
      <c r="B33" t="s">
        <v>551</v>
      </c>
    </row>
    <row r="34" spans="1:2">
      <c r="A34"/>
      <c r="B34" t="s">
        <v>530</v>
      </c>
    </row>
    <row r="35" spans="1:2">
      <c r="A35"/>
      <c r="B35" t="s">
        <v>338</v>
      </c>
    </row>
    <row r="36" spans="1:2">
      <c r="A36"/>
      <c r="B36" t="s">
        <v>281</v>
      </c>
    </row>
    <row r="37" spans="1:2">
      <c r="A37"/>
      <c r="B37" t="s">
        <v>336</v>
      </c>
    </row>
    <row r="38" spans="1:2">
      <c r="A38"/>
      <c r="B38" t="s">
        <v>201</v>
      </c>
    </row>
    <row r="39" spans="1:2">
      <c r="A39"/>
      <c r="B39" t="s">
        <v>183</v>
      </c>
    </row>
    <row r="40" spans="1:2">
      <c r="A40"/>
      <c r="B40" t="s">
        <v>180</v>
      </c>
    </row>
    <row r="41" spans="1:2">
      <c r="A41"/>
      <c r="B41" t="s">
        <v>223</v>
      </c>
    </row>
    <row r="42" spans="1:2">
      <c r="A42"/>
      <c r="B42" t="s">
        <v>181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47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1049</v>
      </c>
      <c r="B1" s="4" t="s">
        <v>1058</v>
      </c>
      <c r="C1" s="4" t="s">
        <v>1059</v>
      </c>
      <c r="D1" s="4" t="s">
        <v>1060</v>
      </c>
      <c r="E1" s="4" t="s">
        <v>1061</v>
      </c>
      <c r="F1" s="4" t="s">
        <v>1062</v>
      </c>
      <c r="G1" s="4" t="s">
        <v>1063</v>
      </c>
      <c r="H1" s="4" t="s">
        <v>1064</v>
      </c>
      <c r="I1" s="4" t="s">
        <v>1065</v>
      </c>
    </row>
    <row r="2" spans="1:10">
      <c r="A2" s="4">
        <v>1</v>
      </c>
      <c r="B2" s="4" t="s">
        <v>1066</v>
      </c>
      <c r="C2" s="4" t="s">
        <v>96</v>
      </c>
      <c r="E2" s="4" t="s">
        <v>1241</v>
      </c>
      <c r="F2" s="4" t="s">
        <v>1242</v>
      </c>
      <c r="G2" s="4" t="s">
        <v>1078</v>
      </c>
      <c r="J2" s="4" t="s">
        <v>1225</v>
      </c>
    </row>
    <row r="3" spans="1:10">
      <c r="A3" s="4">
        <v>2</v>
      </c>
      <c r="B3" s="4" t="s">
        <v>1066</v>
      </c>
      <c r="C3" s="4" t="s">
        <v>96</v>
      </c>
      <c r="D3" s="4" t="s">
        <v>1067</v>
      </c>
      <c r="E3" s="4" t="s">
        <v>1068</v>
      </c>
      <c r="F3" s="4" t="s">
        <v>1069</v>
      </c>
      <c r="G3" s="4" t="s">
        <v>1070</v>
      </c>
      <c r="J3" s="4" t="s">
        <v>1225</v>
      </c>
    </row>
    <row r="4" spans="1:10">
      <c r="A4" s="4">
        <v>3</v>
      </c>
      <c r="B4" s="4" t="s">
        <v>1066</v>
      </c>
      <c r="C4" s="4" t="s">
        <v>96</v>
      </c>
      <c r="D4" s="4" t="s">
        <v>1071</v>
      </c>
      <c r="E4" s="4" t="s">
        <v>1072</v>
      </c>
      <c r="F4" s="4" t="s">
        <v>1073</v>
      </c>
      <c r="G4" s="4" t="s">
        <v>1074</v>
      </c>
      <c r="J4" s="4" t="s">
        <v>1225</v>
      </c>
    </row>
    <row r="5" spans="1:10">
      <c r="A5" s="4">
        <v>4</v>
      </c>
      <c r="B5" s="4" t="s">
        <v>1066</v>
      </c>
      <c r="C5" s="4" t="s">
        <v>96</v>
      </c>
      <c r="D5" s="4" t="s">
        <v>1075</v>
      </c>
      <c r="E5" s="4" t="s">
        <v>1076</v>
      </c>
      <c r="F5" s="4" t="s">
        <v>1077</v>
      </c>
      <c r="G5" s="4" t="s">
        <v>1078</v>
      </c>
      <c r="J5" s="4" t="s">
        <v>1225</v>
      </c>
    </row>
    <row r="6" spans="1:10">
      <c r="A6" s="4">
        <v>5</v>
      </c>
      <c r="B6" s="4" t="s">
        <v>1066</v>
      </c>
      <c r="C6" s="4" t="s">
        <v>96</v>
      </c>
      <c r="D6" s="4" t="s">
        <v>1079</v>
      </c>
      <c r="E6" s="4" t="s">
        <v>1080</v>
      </c>
      <c r="F6" s="4" t="s">
        <v>1081</v>
      </c>
      <c r="G6" s="4" t="s">
        <v>1082</v>
      </c>
      <c r="J6" s="4" t="s">
        <v>1225</v>
      </c>
    </row>
    <row r="7" spans="1:10">
      <c r="A7" s="4">
        <v>6</v>
      </c>
      <c r="B7" s="4" t="s">
        <v>1066</v>
      </c>
      <c r="C7" s="4" t="s">
        <v>96</v>
      </c>
      <c r="D7" s="4" t="s">
        <v>1083</v>
      </c>
      <c r="E7" s="4" t="s">
        <v>1084</v>
      </c>
      <c r="F7" s="4" t="s">
        <v>1085</v>
      </c>
      <c r="G7" s="4" t="s">
        <v>1086</v>
      </c>
      <c r="J7" s="4" t="s">
        <v>1225</v>
      </c>
    </row>
    <row r="8" spans="1:10">
      <c r="A8" s="4">
        <v>7</v>
      </c>
      <c r="B8" s="4" t="s">
        <v>1066</v>
      </c>
      <c r="C8" s="4" t="s">
        <v>96</v>
      </c>
      <c r="D8" s="4" t="s">
        <v>1087</v>
      </c>
      <c r="E8" s="4" t="s">
        <v>1088</v>
      </c>
      <c r="F8" s="4" t="s">
        <v>1089</v>
      </c>
      <c r="G8" s="4" t="s">
        <v>1090</v>
      </c>
      <c r="J8" s="4" t="s">
        <v>1225</v>
      </c>
    </row>
    <row r="9" spans="1:10">
      <c r="A9" s="4">
        <v>8</v>
      </c>
      <c r="B9" s="4" t="s">
        <v>1066</v>
      </c>
      <c r="C9" s="4" t="s">
        <v>96</v>
      </c>
      <c r="D9" s="4" t="s">
        <v>1091</v>
      </c>
      <c r="E9" s="4" t="s">
        <v>1092</v>
      </c>
      <c r="F9" s="4" t="s">
        <v>1093</v>
      </c>
      <c r="G9" s="4" t="s">
        <v>1094</v>
      </c>
      <c r="J9" s="4" t="s">
        <v>1225</v>
      </c>
    </row>
    <row r="10" spans="1:10">
      <c r="A10" s="4">
        <v>9</v>
      </c>
      <c r="B10" s="4" t="s">
        <v>1066</v>
      </c>
      <c r="C10" s="4" t="s">
        <v>96</v>
      </c>
      <c r="D10" s="4" t="s">
        <v>1095</v>
      </c>
      <c r="E10" s="4" t="s">
        <v>1096</v>
      </c>
      <c r="F10" s="4" t="s">
        <v>1097</v>
      </c>
      <c r="G10" s="4" t="s">
        <v>1098</v>
      </c>
      <c r="J10" s="4" t="s">
        <v>1225</v>
      </c>
    </row>
    <row r="11" spans="1:10">
      <c r="A11" s="4">
        <v>10</v>
      </c>
      <c r="B11" s="4" t="s">
        <v>1066</v>
      </c>
      <c r="C11" s="4" t="s">
        <v>96</v>
      </c>
      <c r="D11" s="4" t="s">
        <v>1099</v>
      </c>
      <c r="E11" s="4" t="s">
        <v>1100</v>
      </c>
      <c r="F11" s="4" t="s">
        <v>1101</v>
      </c>
      <c r="G11" s="4" t="s">
        <v>1098</v>
      </c>
      <c r="J11" s="4" t="s">
        <v>1225</v>
      </c>
    </row>
    <row r="12" spans="1:10">
      <c r="A12" s="4">
        <v>11</v>
      </c>
      <c r="B12" s="4" t="s">
        <v>1066</v>
      </c>
      <c r="C12" s="4" t="s">
        <v>96</v>
      </c>
      <c r="D12" s="4" t="s">
        <v>1102</v>
      </c>
      <c r="E12" s="4" t="s">
        <v>1103</v>
      </c>
      <c r="F12" s="4" t="s">
        <v>1104</v>
      </c>
      <c r="G12" s="4" t="s">
        <v>1105</v>
      </c>
      <c r="J12" s="4" t="s">
        <v>1225</v>
      </c>
    </row>
    <row r="13" spans="1:10">
      <c r="A13" s="4">
        <v>12</v>
      </c>
      <c r="B13" s="4" t="s">
        <v>1066</v>
      </c>
      <c r="C13" s="4" t="s">
        <v>96</v>
      </c>
      <c r="D13" s="4" t="s">
        <v>1106</v>
      </c>
      <c r="E13" s="4" t="s">
        <v>1107</v>
      </c>
      <c r="F13" s="4" t="s">
        <v>1108</v>
      </c>
      <c r="G13" s="4" t="s">
        <v>1109</v>
      </c>
      <c r="H13" s="4" t="s">
        <v>1110</v>
      </c>
      <c r="J13" s="4" t="s">
        <v>1225</v>
      </c>
    </row>
    <row r="14" spans="1:10">
      <c r="A14" s="4">
        <v>13</v>
      </c>
      <c r="B14" s="4" t="s">
        <v>1066</v>
      </c>
      <c r="C14" s="4" t="s">
        <v>96</v>
      </c>
      <c r="D14" s="4" t="s">
        <v>1111</v>
      </c>
      <c r="E14" s="4" t="s">
        <v>1112</v>
      </c>
      <c r="F14" s="4" t="s">
        <v>1113</v>
      </c>
      <c r="G14" s="4" t="s">
        <v>1109</v>
      </c>
      <c r="J14" s="4" t="s">
        <v>1225</v>
      </c>
    </row>
    <row r="15" spans="1:10">
      <c r="A15" s="4">
        <v>14</v>
      </c>
      <c r="B15" s="4" t="s">
        <v>1066</v>
      </c>
      <c r="C15" s="4" t="s">
        <v>96</v>
      </c>
      <c r="D15" s="4" t="s">
        <v>1114</v>
      </c>
      <c r="E15" s="4" t="s">
        <v>1115</v>
      </c>
      <c r="F15" s="4" t="s">
        <v>1116</v>
      </c>
      <c r="G15" s="4" t="s">
        <v>1117</v>
      </c>
      <c r="I15" s="4" t="s">
        <v>1243</v>
      </c>
      <c r="J15" s="4" t="s">
        <v>1225</v>
      </c>
    </row>
    <row r="16" spans="1:10">
      <c r="A16" s="4">
        <v>15</v>
      </c>
      <c r="B16" s="4" t="s">
        <v>1066</v>
      </c>
      <c r="C16" s="4" t="s">
        <v>96</v>
      </c>
      <c r="D16" s="4" t="s">
        <v>1118</v>
      </c>
      <c r="E16" s="4" t="s">
        <v>1119</v>
      </c>
      <c r="F16" s="4" t="s">
        <v>1120</v>
      </c>
      <c r="G16" s="4" t="s">
        <v>1086</v>
      </c>
      <c r="H16" s="4" t="s">
        <v>1121</v>
      </c>
      <c r="J16" s="4" t="s">
        <v>1225</v>
      </c>
    </row>
    <row r="17" spans="1:10">
      <c r="A17" s="4">
        <v>16</v>
      </c>
      <c r="B17" s="4" t="s">
        <v>1066</v>
      </c>
      <c r="C17" s="4" t="s">
        <v>96</v>
      </c>
      <c r="D17" s="4" t="s">
        <v>1122</v>
      </c>
      <c r="E17" s="4" t="s">
        <v>1123</v>
      </c>
      <c r="F17" s="4" t="s">
        <v>1124</v>
      </c>
      <c r="G17" s="4" t="s">
        <v>1125</v>
      </c>
      <c r="H17" s="4" t="s">
        <v>1126</v>
      </c>
      <c r="I17" s="4" t="s">
        <v>1244</v>
      </c>
      <c r="J17" s="4" t="s">
        <v>1225</v>
      </c>
    </row>
    <row r="18" spans="1:10">
      <c r="A18" s="4">
        <v>17</v>
      </c>
      <c r="B18" s="4" t="s">
        <v>1066</v>
      </c>
      <c r="C18" s="4" t="s">
        <v>96</v>
      </c>
      <c r="D18" s="4" t="s">
        <v>1127</v>
      </c>
      <c r="E18" s="4" t="s">
        <v>1128</v>
      </c>
      <c r="F18" s="4" t="s">
        <v>1129</v>
      </c>
      <c r="G18" s="4" t="s">
        <v>1130</v>
      </c>
      <c r="I18" s="4" t="s">
        <v>1245</v>
      </c>
      <c r="J18" s="4" t="s">
        <v>1225</v>
      </c>
    </row>
    <row r="19" spans="1:10">
      <c r="A19" s="4">
        <v>18</v>
      </c>
      <c r="B19" s="4" t="s">
        <v>1066</v>
      </c>
      <c r="C19" s="4" t="s">
        <v>96</v>
      </c>
      <c r="D19" s="4" t="s">
        <v>1131</v>
      </c>
      <c r="E19" s="4" t="s">
        <v>1132</v>
      </c>
      <c r="F19" s="4" t="s">
        <v>1133</v>
      </c>
      <c r="G19" s="4" t="s">
        <v>1105</v>
      </c>
      <c r="I19" s="4" t="s">
        <v>1246</v>
      </c>
      <c r="J19" s="4" t="s">
        <v>1225</v>
      </c>
    </row>
    <row r="20" spans="1:10">
      <c r="A20" s="4">
        <v>19</v>
      </c>
      <c r="B20" s="4" t="s">
        <v>1066</v>
      </c>
      <c r="C20" s="4" t="s">
        <v>96</v>
      </c>
      <c r="D20" s="4" t="s">
        <v>1134</v>
      </c>
      <c r="E20" s="4" t="s">
        <v>1135</v>
      </c>
      <c r="F20" s="4" t="s">
        <v>1136</v>
      </c>
      <c r="G20" s="4" t="s">
        <v>1125</v>
      </c>
      <c r="I20" s="4" t="s">
        <v>1247</v>
      </c>
      <c r="J20" s="4" t="s">
        <v>1225</v>
      </c>
    </row>
    <row r="21" spans="1:10">
      <c r="A21" s="4">
        <v>20</v>
      </c>
      <c r="B21" s="4" t="s">
        <v>1066</v>
      </c>
      <c r="C21" s="4" t="s">
        <v>96</v>
      </c>
      <c r="D21" s="4" t="s">
        <v>1137</v>
      </c>
      <c r="E21" s="4" t="s">
        <v>1138</v>
      </c>
      <c r="F21" s="4" t="s">
        <v>1139</v>
      </c>
      <c r="G21" s="4" t="s">
        <v>1125</v>
      </c>
      <c r="J21" s="4" t="s">
        <v>1225</v>
      </c>
    </row>
    <row r="22" spans="1:10">
      <c r="A22" s="4">
        <v>21</v>
      </c>
      <c r="B22" s="4" t="s">
        <v>1066</v>
      </c>
      <c r="C22" s="4" t="s">
        <v>96</v>
      </c>
      <c r="D22" s="4" t="s">
        <v>1140</v>
      </c>
      <c r="E22" s="4" t="s">
        <v>1141</v>
      </c>
      <c r="F22" s="4" t="s">
        <v>1142</v>
      </c>
      <c r="G22" s="4" t="s">
        <v>1082</v>
      </c>
      <c r="J22" s="4" t="s">
        <v>1225</v>
      </c>
    </row>
    <row r="23" spans="1:10">
      <c r="A23" s="4">
        <v>22</v>
      </c>
      <c r="B23" s="4" t="s">
        <v>1066</v>
      </c>
      <c r="C23" s="4" t="s">
        <v>96</v>
      </c>
      <c r="D23" s="4" t="s">
        <v>1143</v>
      </c>
      <c r="E23" s="4" t="s">
        <v>1144</v>
      </c>
      <c r="F23" s="4" t="s">
        <v>1145</v>
      </c>
      <c r="G23" s="4" t="s">
        <v>1078</v>
      </c>
      <c r="H23" s="4" t="s">
        <v>1146</v>
      </c>
      <c r="J23" s="4" t="s">
        <v>1225</v>
      </c>
    </row>
    <row r="24" spans="1:10">
      <c r="A24" s="4">
        <v>23</v>
      </c>
      <c r="B24" s="4" t="s">
        <v>1066</v>
      </c>
      <c r="C24" s="4" t="s">
        <v>96</v>
      </c>
      <c r="D24" s="4" t="s">
        <v>1248</v>
      </c>
      <c r="E24" s="4" t="s">
        <v>1249</v>
      </c>
      <c r="F24" s="4" t="s">
        <v>1250</v>
      </c>
      <c r="G24" s="4" t="s">
        <v>1109</v>
      </c>
      <c r="J24" s="4" t="s">
        <v>1225</v>
      </c>
    </row>
    <row r="25" spans="1:10">
      <c r="A25" s="4">
        <v>24</v>
      </c>
      <c r="B25" s="4" t="s">
        <v>1066</v>
      </c>
      <c r="C25" s="4" t="s">
        <v>96</v>
      </c>
      <c r="D25" s="4" t="s">
        <v>1147</v>
      </c>
      <c r="E25" s="4" t="s">
        <v>1148</v>
      </c>
      <c r="F25" s="4" t="s">
        <v>1149</v>
      </c>
      <c r="G25" s="4" t="s">
        <v>1086</v>
      </c>
      <c r="J25" s="4" t="s">
        <v>1225</v>
      </c>
    </row>
    <row r="26" spans="1:10">
      <c r="A26" s="4">
        <v>25</v>
      </c>
      <c r="B26" s="4" t="s">
        <v>1066</v>
      </c>
      <c r="C26" s="4" t="s">
        <v>96</v>
      </c>
      <c r="D26" s="4" t="s">
        <v>1150</v>
      </c>
      <c r="E26" s="4" t="s">
        <v>1151</v>
      </c>
      <c r="F26" s="4" t="s">
        <v>1152</v>
      </c>
      <c r="G26" s="4" t="s">
        <v>1109</v>
      </c>
      <c r="J26" s="4" t="s">
        <v>1225</v>
      </c>
    </row>
    <row r="27" spans="1:10">
      <c r="A27" s="4">
        <v>26</v>
      </c>
      <c r="B27" s="4" t="s">
        <v>1066</v>
      </c>
      <c r="C27" s="4" t="s">
        <v>96</v>
      </c>
      <c r="D27" s="4" t="s">
        <v>1153</v>
      </c>
      <c r="E27" s="4" t="s">
        <v>1154</v>
      </c>
      <c r="F27" s="4" t="s">
        <v>1155</v>
      </c>
      <c r="G27" s="4" t="s">
        <v>1109</v>
      </c>
      <c r="J27" s="4" t="s">
        <v>1225</v>
      </c>
    </row>
    <row r="28" spans="1:10">
      <c r="A28" s="4">
        <v>27</v>
      </c>
      <c r="B28" s="4" t="s">
        <v>1066</v>
      </c>
      <c r="C28" s="4" t="s">
        <v>96</v>
      </c>
      <c r="D28" s="4" t="s">
        <v>1156</v>
      </c>
      <c r="E28" s="4" t="s">
        <v>1157</v>
      </c>
      <c r="F28" s="4" t="s">
        <v>1158</v>
      </c>
      <c r="G28" s="4" t="s">
        <v>1159</v>
      </c>
      <c r="J28" s="4" t="s">
        <v>1225</v>
      </c>
    </row>
    <row r="29" spans="1:10">
      <c r="A29" s="4">
        <v>28</v>
      </c>
      <c r="B29" s="4" t="s">
        <v>1066</v>
      </c>
      <c r="C29" s="4" t="s">
        <v>96</v>
      </c>
      <c r="D29" s="4" t="s">
        <v>1160</v>
      </c>
      <c r="E29" s="4" t="s">
        <v>1161</v>
      </c>
      <c r="F29" s="4" t="s">
        <v>1162</v>
      </c>
      <c r="G29" s="4" t="s">
        <v>1163</v>
      </c>
      <c r="H29" s="4" t="s">
        <v>1164</v>
      </c>
      <c r="J29" s="4" t="s">
        <v>1225</v>
      </c>
    </row>
    <row r="30" spans="1:10">
      <c r="A30" s="4">
        <v>29</v>
      </c>
      <c r="B30" s="4" t="s">
        <v>1066</v>
      </c>
      <c r="C30" s="4" t="s">
        <v>96</v>
      </c>
      <c r="D30" s="4" t="s">
        <v>1165</v>
      </c>
      <c r="E30" s="4" t="s">
        <v>1166</v>
      </c>
      <c r="F30" s="4" t="s">
        <v>1167</v>
      </c>
      <c r="G30" s="4" t="s">
        <v>1130</v>
      </c>
      <c r="J30" s="4" t="s">
        <v>1225</v>
      </c>
    </row>
    <row r="31" spans="1:10">
      <c r="A31" s="4">
        <v>30</v>
      </c>
      <c r="B31" s="4" t="s">
        <v>1066</v>
      </c>
      <c r="C31" s="4" t="s">
        <v>96</v>
      </c>
      <c r="D31" s="4" t="s">
        <v>1168</v>
      </c>
      <c r="E31" s="4" t="s">
        <v>1169</v>
      </c>
      <c r="F31" s="4" t="s">
        <v>1170</v>
      </c>
      <c r="G31" s="4" t="s">
        <v>1171</v>
      </c>
      <c r="I31" s="4" t="s">
        <v>1251</v>
      </c>
      <c r="J31" s="4" t="s">
        <v>1225</v>
      </c>
    </row>
    <row r="32" spans="1:10">
      <c r="A32" s="4">
        <v>31</v>
      </c>
      <c r="B32" s="4" t="s">
        <v>1066</v>
      </c>
      <c r="C32" s="4" t="s">
        <v>96</v>
      </c>
      <c r="D32" s="4" t="s">
        <v>1172</v>
      </c>
      <c r="E32" s="4" t="s">
        <v>1173</v>
      </c>
      <c r="F32" s="4" t="s">
        <v>1174</v>
      </c>
      <c r="G32" s="4" t="s">
        <v>1175</v>
      </c>
      <c r="J32" s="4" t="s">
        <v>1225</v>
      </c>
    </row>
    <row r="33" spans="1:10">
      <c r="A33" s="4">
        <v>32</v>
      </c>
      <c r="B33" s="4" t="s">
        <v>1066</v>
      </c>
      <c r="C33" s="4" t="s">
        <v>96</v>
      </c>
      <c r="D33" s="4" t="s">
        <v>1176</v>
      </c>
      <c r="E33" s="4" t="s">
        <v>1177</v>
      </c>
      <c r="F33" s="4" t="s">
        <v>1178</v>
      </c>
      <c r="G33" s="4" t="s">
        <v>1159</v>
      </c>
      <c r="I33" s="4" t="s">
        <v>1252</v>
      </c>
      <c r="J33" s="4" t="s">
        <v>1225</v>
      </c>
    </row>
    <row r="34" spans="1:10">
      <c r="A34" s="4">
        <v>33</v>
      </c>
      <c r="B34" s="4" t="s">
        <v>1066</v>
      </c>
      <c r="C34" s="4" t="s">
        <v>96</v>
      </c>
      <c r="D34" s="4" t="s">
        <v>1179</v>
      </c>
      <c r="E34" s="4" t="s">
        <v>1180</v>
      </c>
      <c r="F34" s="4" t="s">
        <v>1181</v>
      </c>
      <c r="G34" s="4" t="s">
        <v>1109</v>
      </c>
      <c r="J34" s="4" t="s">
        <v>1225</v>
      </c>
    </row>
    <row r="35" spans="1:10">
      <c r="A35" s="4">
        <v>34</v>
      </c>
      <c r="B35" s="4" t="s">
        <v>1066</v>
      </c>
      <c r="C35" s="4" t="s">
        <v>96</v>
      </c>
      <c r="D35" s="4" t="s">
        <v>1182</v>
      </c>
      <c r="E35" s="4" t="s">
        <v>1183</v>
      </c>
      <c r="F35" s="4" t="s">
        <v>1184</v>
      </c>
      <c r="G35" s="4" t="s">
        <v>1086</v>
      </c>
      <c r="J35" s="4" t="s">
        <v>1225</v>
      </c>
    </row>
    <row r="36" spans="1:10">
      <c r="A36" s="4">
        <v>35</v>
      </c>
      <c r="B36" s="4" t="s">
        <v>1066</v>
      </c>
      <c r="C36" s="4" t="s">
        <v>96</v>
      </c>
      <c r="D36" s="4" t="s">
        <v>1185</v>
      </c>
      <c r="E36" s="4" t="s">
        <v>1186</v>
      </c>
      <c r="F36" s="4" t="s">
        <v>1187</v>
      </c>
      <c r="G36" s="4" t="s">
        <v>1078</v>
      </c>
      <c r="J36" s="4" t="s">
        <v>1225</v>
      </c>
    </row>
    <row r="37" spans="1:10">
      <c r="A37" s="4">
        <v>36</v>
      </c>
      <c r="B37" s="4" t="s">
        <v>1066</v>
      </c>
      <c r="C37" s="4" t="s">
        <v>96</v>
      </c>
      <c r="D37" s="4" t="s">
        <v>1188</v>
      </c>
      <c r="E37" s="4" t="s">
        <v>1189</v>
      </c>
      <c r="F37" s="4" t="s">
        <v>1190</v>
      </c>
      <c r="G37" s="4" t="s">
        <v>1171</v>
      </c>
      <c r="J37" s="4" t="s">
        <v>1225</v>
      </c>
    </row>
    <row r="38" spans="1:10">
      <c r="A38" s="4">
        <v>37</v>
      </c>
      <c r="B38" s="4" t="s">
        <v>1066</v>
      </c>
      <c r="C38" s="4" t="s">
        <v>96</v>
      </c>
      <c r="D38" s="4" t="s">
        <v>1191</v>
      </c>
      <c r="E38" s="4" t="s">
        <v>1192</v>
      </c>
      <c r="F38" s="4" t="s">
        <v>1193</v>
      </c>
      <c r="G38" s="4" t="s">
        <v>1171</v>
      </c>
      <c r="J38" s="4" t="s">
        <v>1225</v>
      </c>
    </row>
    <row r="39" spans="1:10">
      <c r="A39" s="4">
        <v>38</v>
      </c>
      <c r="B39" s="4" t="s">
        <v>1066</v>
      </c>
      <c r="C39" s="4" t="s">
        <v>96</v>
      </c>
      <c r="D39" s="4" t="s">
        <v>1194</v>
      </c>
      <c r="E39" s="4" t="s">
        <v>1195</v>
      </c>
      <c r="F39" s="4" t="s">
        <v>1196</v>
      </c>
      <c r="G39" s="4" t="s">
        <v>1109</v>
      </c>
      <c r="J39" s="4" t="s">
        <v>1225</v>
      </c>
    </row>
    <row r="40" spans="1:10">
      <c r="A40" s="4">
        <v>39</v>
      </c>
      <c r="B40" s="4" t="s">
        <v>1066</v>
      </c>
      <c r="C40" s="4" t="s">
        <v>96</v>
      </c>
      <c r="D40" s="4" t="s">
        <v>1197</v>
      </c>
      <c r="E40" s="4" t="s">
        <v>1198</v>
      </c>
      <c r="F40" s="4" t="s">
        <v>1199</v>
      </c>
      <c r="G40" s="4" t="s">
        <v>1200</v>
      </c>
      <c r="H40" s="4" t="s">
        <v>1201</v>
      </c>
      <c r="J40" s="4" t="s">
        <v>1225</v>
      </c>
    </row>
    <row r="41" spans="1:10">
      <c r="A41" s="4">
        <v>40</v>
      </c>
      <c r="B41" s="4" t="s">
        <v>1066</v>
      </c>
      <c r="C41" s="4" t="s">
        <v>96</v>
      </c>
      <c r="D41" s="4" t="s">
        <v>1202</v>
      </c>
      <c r="E41" s="4" t="s">
        <v>1203</v>
      </c>
      <c r="F41" s="4" t="s">
        <v>1204</v>
      </c>
      <c r="G41" s="4" t="s">
        <v>1159</v>
      </c>
      <c r="J41" s="4" t="s">
        <v>1225</v>
      </c>
    </row>
    <row r="42" spans="1:10">
      <c r="A42" s="4">
        <v>41</v>
      </c>
      <c r="B42" s="4" t="s">
        <v>1066</v>
      </c>
      <c r="C42" s="4" t="s">
        <v>96</v>
      </c>
      <c r="D42" s="4" t="s">
        <v>1205</v>
      </c>
      <c r="E42" s="4" t="s">
        <v>1206</v>
      </c>
      <c r="F42" s="4" t="s">
        <v>1207</v>
      </c>
      <c r="G42" s="4" t="s">
        <v>1078</v>
      </c>
      <c r="J42" s="4" t="s">
        <v>1225</v>
      </c>
    </row>
    <row r="43" spans="1:10">
      <c r="A43" s="4">
        <v>42</v>
      </c>
      <c r="B43" s="4" t="s">
        <v>1066</v>
      </c>
      <c r="C43" s="4" t="s">
        <v>96</v>
      </c>
      <c r="D43" s="4" t="s">
        <v>1208</v>
      </c>
      <c r="E43" s="4" t="s">
        <v>1209</v>
      </c>
      <c r="F43" s="4" t="s">
        <v>1210</v>
      </c>
      <c r="G43" s="4" t="s">
        <v>1082</v>
      </c>
      <c r="J43" s="4" t="s">
        <v>1225</v>
      </c>
    </row>
    <row r="44" spans="1:10">
      <c r="A44" s="4">
        <v>43</v>
      </c>
      <c r="B44" s="4" t="s">
        <v>1066</v>
      </c>
      <c r="C44" s="4" t="s">
        <v>96</v>
      </c>
      <c r="D44" s="4" t="s">
        <v>1211</v>
      </c>
      <c r="E44" s="4" t="s">
        <v>1212</v>
      </c>
      <c r="F44" s="4" t="s">
        <v>1213</v>
      </c>
      <c r="G44" s="4" t="s">
        <v>1074</v>
      </c>
      <c r="J44" s="4" t="s">
        <v>1225</v>
      </c>
    </row>
    <row r="45" spans="1:10">
      <c r="A45" s="4">
        <v>44</v>
      </c>
      <c r="B45" s="4" t="s">
        <v>1066</v>
      </c>
      <c r="C45" s="4" t="s">
        <v>96</v>
      </c>
      <c r="D45" s="4" t="s">
        <v>1214</v>
      </c>
      <c r="E45" s="4" t="s">
        <v>1215</v>
      </c>
      <c r="F45" s="4" t="s">
        <v>1216</v>
      </c>
      <c r="G45" s="4" t="s">
        <v>1078</v>
      </c>
      <c r="J45" s="4" t="s">
        <v>1225</v>
      </c>
    </row>
    <row r="46" spans="1:10">
      <c r="A46" s="4">
        <v>45</v>
      </c>
      <c r="B46" s="4" t="s">
        <v>1066</v>
      </c>
      <c r="C46" s="4" t="s">
        <v>96</v>
      </c>
      <c r="D46" s="4" t="s">
        <v>1217</v>
      </c>
      <c r="E46" s="4" t="s">
        <v>1218</v>
      </c>
      <c r="F46" s="4" t="s">
        <v>1219</v>
      </c>
      <c r="G46" s="4" t="s">
        <v>1220</v>
      </c>
      <c r="J46" s="4" t="s">
        <v>1225</v>
      </c>
    </row>
    <row r="47" spans="1:10">
      <c r="A47" s="4">
        <v>46</v>
      </c>
      <c r="B47" s="4" t="s">
        <v>1066</v>
      </c>
      <c r="C47" s="4" t="s">
        <v>96</v>
      </c>
      <c r="D47" s="4" t="s">
        <v>1221</v>
      </c>
      <c r="E47" s="4" t="s">
        <v>1222</v>
      </c>
      <c r="F47" s="4" t="s">
        <v>1223</v>
      </c>
      <c r="G47" s="4" t="s">
        <v>1224</v>
      </c>
      <c r="J47" s="4" t="s">
        <v>1225</v>
      </c>
    </row>
  </sheetData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68"/>
  <sheetViews>
    <sheetView showGridLines="0" zoomScaleNormal="100" workbookViewId="0"/>
  </sheetViews>
  <sheetFormatPr defaultRowHeight="11.25"/>
  <cols>
    <col min="1" max="1" width="9.140625" style="700"/>
  </cols>
  <sheetData>
    <row r="1" spans="1:4">
      <c r="A1" s="700" t="s">
        <v>1049</v>
      </c>
      <c r="B1" t="s">
        <v>554</v>
      </c>
      <c r="C1" t="s">
        <v>555</v>
      </c>
      <c r="D1" t="s">
        <v>1048</v>
      </c>
    </row>
    <row r="2" spans="1:4">
      <c r="A2" s="700">
        <v>1</v>
      </c>
      <c r="B2" t="s">
        <v>715</v>
      </c>
      <c r="C2" t="s">
        <v>715</v>
      </c>
      <c r="D2" t="s">
        <v>716</v>
      </c>
    </row>
    <row r="3" spans="1:4">
      <c r="A3" s="700">
        <v>2</v>
      </c>
      <c r="B3" t="s">
        <v>715</v>
      </c>
      <c r="C3" t="s">
        <v>717</v>
      </c>
      <c r="D3" t="s">
        <v>718</v>
      </c>
    </row>
    <row r="4" spans="1:4">
      <c r="A4" s="700">
        <v>3</v>
      </c>
      <c r="B4" t="s">
        <v>715</v>
      </c>
      <c r="C4" t="s">
        <v>719</v>
      </c>
      <c r="D4" t="s">
        <v>720</v>
      </c>
    </row>
    <row r="5" spans="1:4">
      <c r="A5" s="700">
        <v>4</v>
      </c>
      <c r="B5" t="s">
        <v>715</v>
      </c>
      <c r="C5" t="s">
        <v>721</v>
      </c>
      <c r="D5" t="s">
        <v>722</v>
      </c>
    </row>
    <row r="6" spans="1:4">
      <c r="A6" s="700">
        <v>5</v>
      </c>
      <c r="B6" t="s">
        <v>715</v>
      </c>
      <c r="C6" t="s">
        <v>723</v>
      </c>
      <c r="D6" t="s">
        <v>724</v>
      </c>
    </row>
    <row r="7" spans="1:4">
      <c r="A7" s="700">
        <v>6</v>
      </c>
      <c r="B7" t="s">
        <v>715</v>
      </c>
      <c r="C7" t="s">
        <v>725</v>
      </c>
      <c r="D7" t="s">
        <v>726</v>
      </c>
    </row>
    <row r="8" spans="1:4">
      <c r="A8" s="700">
        <v>7</v>
      </c>
      <c r="B8" t="s">
        <v>727</v>
      </c>
      <c r="C8" t="s">
        <v>727</v>
      </c>
      <c r="D8" t="s">
        <v>728</v>
      </c>
    </row>
    <row r="9" spans="1:4">
      <c r="A9" s="700">
        <v>8</v>
      </c>
      <c r="B9" t="s">
        <v>727</v>
      </c>
      <c r="C9" t="s">
        <v>729</v>
      </c>
      <c r="D9" t="s">
        <v>730</v>
      </c>
    </row>
    <row r="10" spans="1:4">
      <c r="A10" s="700">
        <v>9</v>
      </c>
      <c r="B10" t="s">
        <v>727</v>
      </c>
      <c r="C10" t="s">
        <v>731</v>
      </c>
      <c r="D10" t="s">
        <v>732</v>
      </c>
    </row>
    <row r="11" spans="1:4">
      <c r="A11" s="700">
        <v>10</v>
      </c>
      <c r="B11" t="s">
        <v>727</v>
      </c>
      <c r="C11" t="s">
        <v>733</v>
      </c>
      <c r="D11" t="s">
        <v>734</v>
      </c>
    </row>
    <row r="12" spans="1:4">
      <c r="A12" s="700">
        <v>11</v>
      </c>
      <c r="B12" t="s">
        <v>727</v>
      </c>
      <c r="C12" t="s">
        <v>735</v>
      </c>
      <c r="D12" t="s">
        <v>736</v>
      </c>
    </row>
    <row r="13" spans="1:4">
      <c r="A13" s="700">
        <v>12</v>
      </c>
      <c r="B13" t="s">
        <v>727</v>
      </c>
      <c r="C13" t="s">
        <v>737</v>
      </c>
      <c r="D13" t="s">
        <v>738</v>
      </c>
    </row>
    <row r="14" spans="1:4">
      <c r="A14" s="700">
        <v>13</v>
      </c>
      <c r="B14" t="s">
        <v>727</v>
      </c>
      <c r="C14" t="s">
        <v>739</v>
      </c>
      <c r="D14" t="s">
        <v>740</v>
      </c>
    </row>
    <row r="15" spans="1:4">
      <c r="A15" s="700">
        <v>14</v>
      </c>
      <c r="B15" t="s">
        <v>727</v>
      </c>
      <c r="C15" t="s">
        <v>741</v>
      </c>
      <c r="D15" t="s">
        <v>742</v>
      </c>
    </row>
    <row r="16" spans="1:4">
      <c r="A16" s="700">
        <v>15</v>
      </c>
      <c r="B16" t="s">
        <v>727</v>
      </c>
      <c r="C16" t="s">
        <v>743</v>
      </c>
      <c r="D16" t="s">
        <v>744</v>
      </c>
    </row>
    <row r="17" spans="1:4">
      <c r="A17" s="700">
        <v>16</v>
      </c>
      <c r="B17" t="s">
        <v>727</v>
      </c>
      <c r="C17" t="s">
        <v>745</v>
      </c>
      <c r="D17" t="s">
        <v>746</v>
      </c>
    </row>
    <row r="18" spans="1:4">
      <c r="A18" s="700">
        <v>17</v>
      </c>
      <c r="B18" t="s">
        <v>747</v>
      </c>
      <c r="C18" t="s">
        <v>749</v>
      </c>
      <c r="D18" t="s">
        <v>750</v>
      </c>
    </row>
    <row r="19" spans="1:4">
      <c r="A19" s="700">
        <v>18</v>
      </c>
      <c r="B19" t="s">
        <v>747</v>
      </c>
      <c r="C19" t="s">
        <v>747</v>
      </c>
      <c r="D19" t="s">
        <v>748</v>
      </c>
    </row>
    <row r="20" spans="1:4">
      <c r="A20" s="700">
        <v>19</v>
      </c>
      <c r="B20" t="s">
        <v>747</v>
      </c>
      <c r="C20" t="s">
        <v>751</v>
      </c>
      <c r="D20" t="s">
        <v>752</v>
      </c>
    </row>
    <row r="21" spans="1:4">
      <c r="A21" s="700">
        <v>20</v>
      </c>
      <c r="B21" t="s">
        <v>747</v>
      </c>
      <c r="C21" t="s">
        <v>753</v>
      </c>
      <c r="D21" t="s">
        <v>754</v>
      </c>
    </row>
    <row r="22" spans="1:4">
      <c r="A22" s="700">
        <v>21</v>
      </c>
      <c r="B22" t="s">
        <v>747</v>
      </c>
      <c r="C22" t="s">
        <v>755</v>
      </c>
      <c r="D22" t="s">
        <v>756</v>
      </c>
    </row>
    <row r="23" spans="1:4">
      <c r="A23" s="700">
        <v>22</v>
      </c>
      <c r="B23" t="s">
        <v>747</v>
      </c>
      <c r="C23" t="s">
        <v>757</v>
      </c>
      <c r="D23" t="s">
        <v>758</v>
      </c>
    </row>
    <row r="24" spans="1:4">
      <c r="A24" s="700">
        <v>23</v>
      </c>
      <c r="B24" t="s">
        <v>747</v>
      </c>
      <c r="C24" t="s">
        <v>759</v>
      </c>
      <c r="D24" t="s">
        <v>760</v>
      </c>
    </row>
    <row r="25" spans="1:4">
      <c r="A25" s="700">
        <v>24</v>
      </c>
      <c r="B25" t="s">
        <v>761</v>
      </c>
      <c r="C25" t="s">
        <v>763</v>
      </c>
      <c r="D25" t="s">
        <v>764</v>
      </c>
    </row>
    <row r="26" spans="1:4">
      <c r="A26" s="700">
        <v>25</v>
      </c>
      <c r="B26" t="s">
        <v>761</v>
      </c>
      <c r="C26" t="s">
        <v>765</v>
      </c>
      <c r="D26" t="s">
        <v>766</v>
      </c>
    </row>
    <row r="27" spans="1:4">
      <c r="A27" s="700">
        <v>26</v>
      </c>
      <c r="B27" t="s">
        <v>761</v>
      </c>
      <c r="C27" t="s">
        <v>761</v>
      </c>
      <c r="D27" t="s">
        <v>762</v>
      </c>
    </row>
    <row r="28" spans="1:4">
      <c r="A28" s="700">
        <v>27</v>
      </c>
      <c r="B28" t="s">
        <v>761</v>
      </c>
      <c r="C28" t="s">
        <v>767</v>
      </c>
      <c r="D28" t="s">
        <v>768</v>
      </c>
    </row>
    <row r="29" spans="1:4">
      <c r="A29" s="700">
        <v>28</v>
      </c>
      <c r="B29" t="s">
        <v>761</v>
      </c>
      <c r="C29" t="s">
        <v>769</v>
      </c>
      <c r="D29" t="s">
        <v>770</v>
      </c>
    </row>
    <row r="30" spans="1:4">
      <c r="A30" s="700">
        <v>29</v>
      </c>
      <c r="B30" t="s">
        <v>761</v>
      </c>
      <c r="C30" t="s">
        <v>771</v>
      </c>
      <c r="D30" t="s">
        <v>772</v>
      </c>
    </row>
    <row r="31" spans="1:4">
      <c r="A31" s="700">
        <v>30</v>
      </c>
      <c r="B31" t="s">
        <v>761</v>
      </c>
      <c r="C31" t="s">
        <v>773</v>
      </c>
      <c r="D31" t="s">
        <v>774</v>
      </c>
    </row>
    <row r="32" spans="1:4">
      <c r="A32" s="700">
        <v>31</v>
      </c>
      <c r="B32" t="s">
        <v>761</v>
      </c>
      <c r="C32" t="s">
        <v>775</v>
      </c>
      <c r="D32" t="s">
        <v>776</v>
      </c>
    </row>
    <row r="33" spans="1:4">
      <c r="A33" s="700">
        <v>32</v>
      </c>
      <c r="B33" t="s">
        <v>761</v>
      </c>
      <c r="C33" t="s">
        <v>777</v>
      </c>
      <c r="D33" t="s">
        <v>778</v>
      </c>
    </row>
    <row r="34" spans="1:4">
      <c r="A34" s="700">
        <v>33</v>
      </c>
      <c r="B34" t="s">
        <v>779</v>
      </c>
      <c r="C34" t="s">
        <v>781</v>
      </c>
      <c r="D34" t="s">
        <v>782</v>
      </c>
    </row>
    <row r="35" spans="1:4">
      <c r="A35" s="700">
        <v>34</v>
      </c>
      <c r="B35" t="s">
        <v>779</v>
      </c>
      <c r="C35" t="s">
        <v>783</v>
      </c>
      <c r="D35" t="s">
        <v>784</v>
      </c>
    </row>
    <row r="36" spans="1:4">
      <c r="A36" s="700">
        <v>35</v>
      </c>
      <c r="B36" t="s">
        <v>779</v>
      </c>
      <c r="C36" t="s">
        <v>785</v>
      </c>
      <c r="D36" t="s">
        <v>786</v>
      </c>
    </row>
    <row r="37" spans="1:4">
      <c r="A37" s="700">
        <v>36</v>
      </c>
      <c r="B37" t="s">
        <v>779</v>
      </c>
      <c r="C37" t="s">
        <v>779</v>
      </c>
      <c r="D37" t="s">
        <v>780</v>
      </c>
    </row>
    <row r="38" spans="1:4">
      <c r="A38" s="700">
        <v>37</v>
      </c>
      <c r="B38" t="s">
        <v>779</v>
      </c>
      <c r="C38" t="s">
        <v>787</v>
      </c>
      <c r="D38" t="s">
        <v>788</v>
      </c>
    </row>
    <row r="39" spans="1:4">
      <c r="A39" s="700">
        <v>38</v>
      </c>
      <c r="B39" t="s">
        <v>779</v>
      </c>
      <c r="C39" t="s">
        <v>789</v>
      </c>
      <c r="D39" t="s">
        <v>790</v>
      </c>
    </row>
    <row r="40" spans="1:4">
      <c r="A40" s="700">
        <v>39</v>
      </c>
      <c r="B40" t="s">
        <v>779</v>
      </c>
      <c r="C40" t="s">
        <v>791</v>
      </c>
      <c r="D40" t="s">
        <v>792</v>
      </c>
    </row>
    <row r="41" spans="1:4">
      <c r="A41" s="700">
        <v>40</v>
      </c>
      <c r="B41" t="s">
        <v>779</v>
      </c>
      <c r="C41" t="s">
        <v>793</v>
      </c>
      <c r="D41" t="s">
        <v>794</v>
      </c>
    </row>
    <row r="42" spans="1:4">
      <c r="A42" s="700">
        <v>41</v>
      </c>
      <c r="B42" t="s">
        <v>779</v>
      </c>
      <c r="C42" t="s">
        <v>795</v>
      </c>
      <c r="D42" t="s">
        <v>796</v>
      </c>
    </row>
    <row r="43" spans="1:4">
      <c r="A43" s="700">
        <v>42</v>
      </c>
      <c r="B43" t="s">
        <v>797</v>
      </c>
      <c r="C43" t="s">
        <v>799</v>
      </c>
      <c r="D43" t="s">
        <v>800</v>
      </c>
    </row>
    <row r="44" spans="1:4">
      <c r="A44" s="700">
        <v>43</v>
      </c>
      <c r="B44" t="s">
        <v>797</v>
      </c>
      <c r="C44" t="s">
        <v>801</v>
      </c>
      <c r="D44" t="s">
        <v>802</v>
      </c>
    </row>
    <row r="45" spans="1:4">
      <c r="A45" s="700">
        <v>44</v>
      </c>
      <c r="B45" t="s">
        <v>797</v>
      </c>
      <c r="C45" t="s">
        <v>803</v>
      </c>
      <c r="D45" t="s">
        <v>804</v>
      </c>
    </row>
    <row r="46" spans="1:4">
      <c r="A46" s="700">
        <v>45</v>
      </c>
      <c r="B46" t="s">
        <v>797</v>
      </c>
      <c r="C46" t="s">
        <v>797</v>
      </c>
      <c r="D46" t="s">
        <v>798</v>
      </c>
    </row>
    <row r="47" spans="1:4">
      <c r="A47" s="700">
        <v>46</v>
      </c>
      <c r="B47" t="s">
        <v>797</v>
      </c>
      <c r="C47" t="s">
        <v>805</v>
      </c>
      <c r="D47" t="s">
        <v>806</v>
      </c>
    </row>
    <row r="48" spans="1:4">
      <c r="A48" s="700">
        <v>47</v>
      </c>
      <c r="B48" t="s">
        <v>797</v>
      </c>
      <c r="C48" t="s">
        <v>807</v>
      </c>
      <c r="D48" t="s">
        <v>808</v>
      </c>
    </row>
    <row r="49" spans="1:4">
      <c r="A49" s="700">
        <v>48</v>
      </c>
      <c r="B49" t="s">
        <v>797</v>
      </c>
      <c r="C49" t="s">
        <v>809</v>
      </c>
      <c r="D49" t="s">
        <v>810</v>
      </c>
    </row>
    <row r="50" spans="1:4">
      <c r="A50" s="700">
        <v>49</v>
      </c>
      <c r="B50" t="s">
        <v>811</v>
      </c>
      <c r="C50" t="s">
        <v>813</v>
      </c>
      <c r="D50" t="s">
        <v>814</v>
      </c>
    </row>
    <row r="51" spans="1:4">
      <c r="A51" s="700">
        <v>50</v>
      </c>
      <c r="B51" t="s">
        <v>811</v>
      </c>
      <c r="C51" t="s">
        <v>815</v>
      </c>
      <c r="D51" t="s">
        <v>816</v>
      </c>
    </row>
    <row r="52" spans="1:4">
      <c r="A52" s="700">
        <v>51</v>
      </c>
      <c r="B52" t="s">
        <v>811</v>
      </c>
      <c r="C52" t="s">
        <v>817</v>
      </c>
      <c r="D52" t="s">
        <v>818</v>
      </c>
    </row>
    <row r="53" spans="1:4">
      <c r="A53" s="700">
        <v>52</v>
      </c>
      <c r="B53" t="s">
        <v>811</v>
      </c>
      <c r="C53" t="s">
        <v>819</v>
      </c>
      <c r="D53" t="s">
        <v>820</v>
      </c>
    </row>
    <row r="54" spans="1:4">
      <c r="A54" s="700">
        <v>53</v>
      </c>
      <c r="B54" t="s">
        <v>811</v>
      </c>
      <c r="C54" t="s">
        <v>811</v>
      </c>
      <c r="D54" t="s">
        <v>812</v>
      </c>
    </row>
    <row r="55" spans="1:4">
      <c r="A55" s="700">
        <v>54</v>
      </c>
      <c r="B55" t="s">
        <v>811</v>
      </c>
      <c r="C55" t="s">
        <v>821</v>
      </c>
      <c r="D55" t="s">
        <v>822</v>
      </c>
    </row>
    <row r="56" spans="1:4">
      <c r="A56" s="700">
        <v>55</v>
      </c>
      <c r="B56" t="s">
        <v>811</v>
      </c>
      <c r="C56" t="s">
        <v>823</v>
      </c>
      <c r="D56" t="s">
        <v>824</v>
      </c>
    </row>
    <row r="57" spans="1:4">
      <c r="A57" s="700">
        <v>56</v>
      </c>
      <c r="B57" t="s">
        <v>811</v>
      </c>
      <c r="C57" t="s">
        <v>825</v>
      </c>
      <c r="D57" t="s">
        <v>826</v>
      </c>
    </row>
    <row r="58" spans="1:4">
      <c r="A58" s="700">
        <v>57</v>
      </c>
      <c r="B58" t="s">
        <v>827</v>
      </c>
      <c r="C58" t="s">
        <v>829</v>
      </c>
      <c r="D58" t="s">
        <v>830</v>
      </c>
    </row>
    <row r="59" spans="1:4">
      <c r="A59" s="700">
        <v>58</v>
      </c>
      <c r="B59" t="s">
        <v>827</v>
      </c>
      <c r="C59" t="s">
        <v>827</v>
      </c>
      <c r="D59" t="s">
        <v>828</v>
      </c>
    </row>
    <row r="60" spans="1:4">
      <c r="A60" s="700">
        <v>59</v>
      </c>
      <c r="B60" t="s">
        <v>827</v>
      </c>
      <c r="C60" t="s">
        <v>831</v>
      </c>
      <c r="D60" t="s">
        <v>832</v>
      </c>
    </row>
    <row r="61" spans="1:4">
      <c r="A61" s="700">
        <v>60</v>
      </c>
      <c r="B61" t="s">
        <v>827</v>
      </c>
      <c r="C61" t="s">
        <v>833</v>
      </c>
      <c r="D61" t="s">
        <v>834</v>
      </c>
    </row>
    <row r="62" spans="1:4">
      <c r="A62" s="700">
        <v>61</v>
      </c>
      <c r="B62" t="s">
        <v>827</v>
      </c>
      <c r="C62" t="s">
        <v>835</v>
      </c>
      <c r="D62" t="s">
        <v>836</v>
      </c>
    </row>
    <row r="63" spans="1:4">
      <c r="A63" s="700">
        <v>62</v>
      </c>
      <c r="B63" t="s">
        <v>827</v>
      </c>
      <c r="C63" t="s">
        <v>837</v>
      </c>
      <c r="D63" t="s">
        <v>838</v>
      </c>
    </row>
    <row r="64" spans="1:4">
      <c r="A64" s="700">
        <v>63</v>
      </c>
      <c r="B64" t="s">
        <v>827</v>
      </c>
      <c r="C64" t="s">
        <v>839</v>
      </c>
      <c r="D64" t="s">
        <v>840</v>
      </c>
    </row>
    <row r="65" spans="1:4">
      <c r="A65" s="700">
        <v>64</v>
      </c>
      <c r="B65" t="s">
        <v>827</v>
      </c>
      <c r="C65" t="s">
        <v>841</v>
      </c>
      <c r="D65" t="s">
        <v>842</v>
      </c>
    </row>
    <row r="66" spans="1:4">
      <c r="A66" s="700">
        <v>65</v>
      </c>
      <c r="B66" t="s">
        <v>827</v>
      </c>
      <c r="C66" t="s">
        <v>843</v>
      </c>
      <c r="D66" t="s">
        <v>844</v>
      </c>
    </row>
    <row r="67" spans="1:4">
      <c r="A67" s="700">
        <v>66</v>
      </c>
      <c r="B67" t="s">
        <v>845</v>
      </c>
      <c r="C67" t="s">
        <v>847</v>
      </c>
      <c r="D67" t="s">
        <v>848</v>
      </c>
    </row>
    <row r="68" spans="1:4">
      <c r="A68" s="700">
        <v>67</v>
      </c>
      <c r="B68" t="s">
        <v>845</v>
      </c>
      <c r="C68" t="s">
        <v>849</v>
      </c>
      <c r="D68" t="s">
        <v>850</v>
      </c>
    </row>
    <row r="69" spans="1:4">
      <c r="A69" s="700">
        <v>68</v>
      </c>
      <c r="B69" t="s">
        <v>845</v>
      </c>
      <c r="C69" t="s">
        <v>851</v>
      </c>
      <c r="D69" t="s">
        <v>852</v>
      </c>
    </row>
    <row r="70" spans="1:4">
      <c r="A70" s="700">
        <v>69</v>
      </c>
      <c r="B70" t="s">
        <v>845</v>
      </c>
      <c r="C70" t="s">
        <v>853</v>
      </c>
      <c r="D70" t="s">
        <v>854</v>
      </c>
    </row>
    <row r="71" spans="1:4">
      <c r="A71" s="700">
        <v>70</v>
      </c>
      <c r="B71" t="s">
        <v>845</v>
      </c>
      <c r="C71" t="s">
        <v>845</v>
      </c>
      <c r="D71" t="s">
        <v>846</v>
      </c>
    </row>
    <row r="72" spans="1:4">
      <c r="A72" s="700">
        <v>71</v>
      </c>
      <c r="B72" t="s">
        <v>845</v>
      </c>
      <c r="C72" t="s">
        <v>855</v>
      </c>
      <c r="D72" t="s">
        <v>856</v>
      </c>
    </row>
    <row r="73" spans="1:4">
      <c r="A73" s="700">
        <v>72</v>
      </c>
      <c r="B73" t="s">
        <v>845</v>
      </c>
      <c r="C73" t="s">
        <v>857</v>
      </c>
      <c r="D73" t="s">
        <v>858</v>
      </c>
    </row>
    <row r="74" spans="1:4">
      <c r="A74" s="700">
        <v>73</v>
      </c>
      <c r="B74" t="s">
        <v>845</v>
      </c>
      <c r="C74" t="s">
        <v>859</v>
      </c>
      <c r="D74" t="s">
        <v>860</v>
      </c>
    </row>
    <row r="75" spans="1:4">
      <c r="A75" s="700">
        <v>74</v>
      </c>
      <c r="B75" t="s">
        <v>845</v>
      </c>
      <c r="C75" t="s">
        <v>861</v>
      </c>
      <c r="D75" t="s">
        <v>862</v>
      </c>
    </row>
    <row r="76" spans="1:4">
      <c r="A76" s="700">
        <v>75</v>
      </c>
      <c r="B76" t="s">
        <v>845</v>
      </c>
      <c r="C76" t="s">
        <v>863</v>
      </c>
      <c r="D76" t="s">
        <v>864</v>
      </c>
    </row>
    <row r="77" spans="1:4">
      <c r="A77" s="700">
        <v>76</v>
      </c>
      <c r="B77" t="s">
        <v>865</v>
      </c>
      <c r="C77" t="s">
        <v>867</v>
      </c>
      <c r="D77" t="s">
        <v>868</v>
      </c>
    </row>
    <row r="78" spans="1:4">
      <c r="A78" s="700">
        <v>77</v>
      </c>
      <c r="B78" t="s">
        <v>865</v>
      </c>
      <c r="C78" t="s">
        <v>865</v>
      </c>
      <c r="D78" t="s">
        <v>866</v>
      </c>
    </row>
    <row r="79" spans="1:4">
      <c r="A79" s="700">
        <v>78</v>
      </c>
      <c r="B79" t="s">
        <v>865</v>
      </c>
      <c r="C79" t="s">
        <v>869</v>
      </c>
      <c r="D79" t="s">
        <v>870</v>
      </c>
    </row>
    <row r="80" spans="1:4">
      <c r="A80" s="700">
        <v>79</v>
      </c>
      <c r="B80" t="s">
        <v>865</v>
      </c>
      <c r="C80" t="s">
        <v>871</v>
      </c>
      <c r="D80" t="s">
        <v>872</v>
      </c>
    </row>
    <row r="81" spans="1:4">
      <c r="A81" s="700">
        <v>80</v>
      </c>
      <c r="B81" t="s">
        <v>865</v>
      </c>
      <c r="C81" t="s">
        <v>873</v>
      </c>
      <c r="D81" t="s">
        <v>874</v>
      </c>
    </row>
    <row r="82" spans="1:4">
      <c r="A82" s="700">
        <v>81</v>
      </c>
      <c r="B82" t="s">
        <v>865</v>
      </c>
      <c r="C82" t="s">
        <v>875</v>
      </c>
      <c r="D82" t="s">
        <v>876</v>
      </c>
    </row>
    <row r="83" spans="1:4">
      <c r="A83" s="700">
        <v>82</v>
      </c>
      <c r="B83" t="s">
        <v>877</v>
      </c>
      <c r="C83" t="s">
        <v>879</v>
      </c>
      <c r="D83" t="s">
        <v>880</v>
      </c>
    </row>
    <row r="84" spans="1:4">
      <c r="A84" s="700">
        <v>83</v>
      </c>
      <c r="B84" t="s">
        <v>877</v>
      </c>
      <c r="C84" t="s">
        <v>881</v>
      </c>
      <c r="D84" t="s">
        <v>882</v>
      </c>
    </row>
    <row r="85" spans="1:4">
      <c r="A85" s="700">
        <v>84</v>
      </c>
      <c r="B85" t="s">
        <v>877</v>
      </c>
      <c r="C85" t="s">
        <v>877</v>
      </c>
      <c r="D85" t="s">
        <v>878</v>
      </c>
    </row>
    <row r="86" spans="1:4">
      <c r="A86" s="700">
        <v>85</v>
      </c>
      <c r="B86" t="s">
        <v>877</v>
      </c>
      <c r="C86" t="s">
        <v>883</v>
      </c>
      <c r="D86" t="s">
        <v>884</v>
      </c>
    </row>
    <row r="87" spans="1:4">
      <c r="A87" s="700">
        <v>86</v>
      </c>
      <c r="B87" t="s">
        <v>877</v>
      </c>
      <c r="C87" t="s">
        <v>885</v>
      </c>
      <c r="D87" t="s">
        <v>886</v>
      </c>
    </row>
    <row r="88" spans="1:4">
      <c r="A88" s="700">
        <v>87</v>
      </c>
      <c r="B88" t="s">
        <v>877</v>
      </c>
      <c r="C88" t="s">
        <v>887</v>
      </c>
      <c r="D88" t="s">
        <v>888</v>
      </c>
    </row>
    <row r="89" spans="1:4">
      <c r="A89" s="700">
        <v>88</v>
      </c>
      <c r="B89" t="s">
        <v>877</v>
      </c>
      <c r="C89" t="s">
        <v>889</v>
      </c>
      <c r="D89" t="s">
        <v>890</v>
      </c>
    </row>
    <row r="90" spans="1:4">
      <c r="A90" s="700">
        <v>89</v>
      </c>
      <c r="B90" t="s">
        <v>891</v>
      </c>
      <c r="C90" t="s">
        <v>893</v>
      </c>
      <c r="D90" t="s">
        <v>894</v>
      </c>
    </row>
    <row r="91" spans="1:4">
      <c r="A91" s="700">
        <v>90</v>
      </c>
      <c r="B91" t="s">
        <v>891</v>
      </c>
      <c r="C91" t="s">
        <v>891</v>
      </c>
      <c r="D91" t="s">
        <v>892</v>
      </c>
    </row>
    <row r="92" spans="1:4">
      <c r="A92" s="700">
        <v>91</v>
      </c>
      <c r="B92" t="s">
        <v>891</v>
      </c>
      <c r="C92" t="s">
        <v>895</v>
      </c>
      <c r="D92" t="s">
        <v>896</v>
      </c>
    </row>
    <row r="93" spans="1:4">
      <c r="A93" s="700">
        <v>92</v>
      </c>
      <c r="B93" t="s">
        <v>891</v>
      </c>
      <c r="C93" t="s">
        <v>897</v>
      </c>
      <c r="D93" t="s">
        <v>898</v>
      </c>
    </row>
    <row r="94" spans="1:4">
      <c r="A94" s="700">
        <v>93</v>
      </c>
      <c r="B94" t="s">
        <v>891</v>
      </c>
      <c r="C94" t="s">
        <v>899</v>
      </c>
      <c r="D94" t="s">
        <v>900</v>
      </c>
    </row>
    <row r="95" spans="1:4">
      <c r="A95" s="700">
        <v>94</v>
      </c>
      <c r="B95" t="s">
        <v>891</v>
      </c>
      <c r="C95" t="s">
        <v>901</v>
      </c>
      <c r="D95" t="s">
        <v>902</v>
      </c>
    </row>
    <row r="96" spans="1:4">
      <c r="A96" s="700">
        <v>95</v>
      </c>
      <c r="B96" t="s">
        <v>891</v>
      </c>
      <c r="C96" t="s">
        <v>903</v>
      </c>
      <c r="D96" t="s">
        <v>904</v>
      </c>
    </row>
    <row r="97" spans="1:4">
      <c r="A97" s="700">
        <v>96</v>
      </c>
      <c r="B97" t="s">
        <v>905</v>
      </c>
      <c r="C97" t="s">
        <v>907</v>
      </c>
      <c r="D97" t="s">
        <v>908</v>
      </c>
    </row>
    <row r="98" spans="1:4">
      <c r="A98" s="700">
        <v>97</v>
      </c>
      <c r="B98" t="s">
        <v>905</v>
      </c>
      <c r="C98" t="s">
        <v>909</v>
      </c>
      <c r="D98" t="s">
        <v>910</v>
      </c>
    </row>
    <row r="99" spans="1:4">
      <c r="A99" s="700">
        <v>98</v>
      </c>
      <c r="B99" t="s">
        <v>905</v>
      </c>
      <c r="C99" t="s">
        <v>911</v>
      </c>
      <c r="D99" t="s">
        <v>912</v>
      </c>
    </row>
    <row r="100" spans="1:4">
      <c r="A100" s="700">
        <v>99</v>
      </c>
      <c r="B100" t="s">
        <v>905</v>
      </c>
      <c r="C100" t="s">
        <v>913</v>
      </c>
      <c r="D100" t="s">
        <v>914</v>
      </c>
    </row>
    <row r="101" spans="1:4">
      <c r="A101" s="700">
        <v>100</v>
      </c>
      <c r="B101" t="s">
        <v>905</v>
      </c>
      <c r="C101" t="s">
        <v>905</v>
      </c>
      <c r="D101" t="s">
        <v>906</v>
      </c>
    </row>
    <row r="102" spans="1:4">
      <c r="A102" s="700">
        <v>101</v>
      </c>
      <c r="B102" t="s">
        <v>905</v>
      </c>
      <c r="C102" t="s">
        <v>915</v>
      </c>
      <c r="D102" t="s">
        <v>916</v>
      </c>
    </row>
    <row r="103" spans="1:4">
      <c r="A103" s="700">
        <v>102</v>
      </c>
      <c r="B103" t="s">
        <v>917</v>
      </c>
      <c r="C103" t="s">
        <v>919</v>
      </c>
      <c r="D103" t="s">
        <v>920</v>
      </c>
    </row>
    <row r="104" spans="1:4">
      <c r="A104" s="700">
        <v>103</v>
      </c>
      <c r="B104" t="s">
        <v>917</v>
      </c>
      <c r="C104" t="s">
        <v>921</v>
      </c>
      <c r="D104" t="s">
        <v>922</v>
      </c>
    </row>
    <row r="105" spans="1:4">
      <c r="A105" s="700">
        <v>104</v>
      </c>
      <c r="B105" t="s">
        <v>917</v>
      </c>
      <c r="C105" t="s">
        <v>923</v>
      </c>
      <c r="D105" t="s">
        <v>924</v>
      </c>
    </row>
    <row r="106" spans="1:4">
      <c r="A106" s="700">
        <v>105</v>
      </c>
      <c r="B106" t="s">
        <v>917</v>
      </c>
      <c r="C106" t="s">
        <v>917</v>
      </c>
      <c r="D106" t="s">
        <v>918</v>
      </c>
    </row>
    <row r="107" spans="1:4">
      <c r="A107" s="700">
        <v>106</v>
      </c>
      <c r="B107" t="s">
        <v>917</v>
      </c>
      <c r="C107" t="s">
        <v>925</v>
      </c>
      <c r="D107" t="s">
        <v>926</v>
      </c>
    </row>
    <row r="108" spans="1:4">
      <c r="A108" s="700">
        <v>107</v>
      </c>
      <c r="B108" t="s">
        <v>917</v>
      </c>
      <c r="C108" t="s">
        <v>927</v>
      </c>
      <c r="D108" t="s">
        <v>928</v>
      </c>
    </row>
    <row r="109" spans="1:4">
      <c r="A109" s="700">
        <v>108</v>
      </c>
      <c r="B109" t="s">
        <v>917</v>
      </c>
      <c r="C109" t="s">
        <v>929</v>
      </c>
      <c r="D109" t="s">
        <v>930</v>
      </c>
    </row>
    <row r="110" spans="1:4">
      <c r="A110" s="700">
        <v>109</v>
      </c>
      <c r="B110" t="s">
        <v>931</v>
      </c>
      <c r="C110" t="s">
        <v>933</v>
      </c>
      <c r="D110" t="s">
        <v>934</v>
      </c>
    </row>
    <row r="111" spans="1:4">
      <c r="A111" s="700">
        <v>110</v>
      </c>
      <c r="B111" t="s">
        <v>931</v>
      </c>
      <c r="C111" t="s">
        <v>935</v>
      </c>
      <c r="D111" t="s">
        <v>936</v>
      </c>
    </row>
    <row r="112" spans="1:4">
      <c r="A112" s="700">
        <v>111</v>
      </c>
      <c r="B112" t="s">
        <v>931</v>
      </c>
      <c r="C112" t="s">
        <v>937</v>
      </c>
      <c r="D112" t="s">
        <v>938</v>
      </c>
    </row>
    <row r="113" spans="1:4">
      <c r="A113" s="700">
        <v>112</v>
      </c>
      <c r="B113" t="s">
        <v>931</v>
      </c>
      <c r="C113" t="s">
        <v>931</v>
      </c>
      <c r="D113" t="s">
        <v>932</v>
      </c>
    </row>
    <row r="114" spans="1:4">
      <c r="A114" s="700">
        <v>113</v>
      </c>
      <c r="B114" t="s">
        <v>931</v>
      </c>
      <c r="C114" t="s">
        <v>939</v>
      </c>
      <c r="D114" t="s">
        <v>940</v>
      </c>
    </row>
    <row r="115" spans="1:4">
      <c r="A115" s="700">
        <v>114</v>
      </c>
      <c r="B115" t="s">
        <v>931</v>
      </c>
      <c r="C115" t="s">
        <v>941</v>
      </c>
      <c r="D115" t="s">
        <v>942</v>
      </c>
    </row>
    <row r="116" spans="1:4">
      <c r="A116" s="700">
        <v>115</v>
      </c>
      <c r="B116" t="s">
        <v>943</v>
      </c>
      <c r="C116" t="s">
        <v>945</v>
      </c>
      <c r="D116" t="s">
        <v>946</v>
      </c>
    </row>
    <row r="117" spans="1:4">
      <c r="A117" s="700">
        <v>116</v>
      </c>
      <c r="B117" t="s">
        <v>943</v>
      </c>
      <c r="C117" t="s">
        <v>947</v>
      </c>
      <c r="D117" t="s">
        <v>948</v>
      </c>
    </row>
    <row r="118" spans="1:4">
      <c r="A118" s="700">
        <v>117</v>
      </c>
      <c r="B118" t="s">
        <v>943</v>
      </c>
      <c r="C118" t="s">
        <v>949</v>
      </c>
      <c r="D118" t="s">
        <v>950</v>
      </c>
    </row>
    <row r="119" spans="1:4">
      <c r="A119" s="700">
        <v>118</v>
      </c>
      <c r="B119" t="s">
        <v>943</v>
      </c>
      <c r="C119" t="s">
        <v>951</v>
      </c>
      <c r="D119" t="s">
        <v>952</v>
      </c>
    </row>
    <row r="120" spans="1:4">
      <c r="A120" s="700">
        <v>119</v>
      </c>
      <c r="B120" t="s">
        <v>943</v>
      </c>
      <c r="C120" t="s">
        <v>953</v>
      </c>
      <c r="D120" t="s">
        <v>954</v>
      </c>
    </row>
    <row r="121" spans="1:4">
      <c r="A121" s="700">
        <v>120</v>
      </c>
      <c r="B121" t="s">
        <v>943</v>
      </c>
      <c r="C121" t="s">
        <v>943</v>
      </c>
      <c r="D121" t="s">
        <v>944</v>
      </c>
    </row>
    <row r="122" spans="1:4">
      <c r="A122" s="700">
        <v>121</v>
      </c>
      <c r="B122" t="s">
        <v>943</v>
      </c>
      <c r="C122" t="s">
        <v>955</v>
      </c>
      <c r="D122" t="s">
        <v>956</v>
      </c>
    </row>
    <row r="123" spans="1:4">
      <c r="A123" s="700">
        <v>122</v>
      </c>
      <c r="B123" t="s">
        <v>943</v>
      </c>
      <c r="C123" t="s">
        <v>957</v>
      </c>
      <c r="D123" t="s">
        <v>958</v>
      </c>
    </row>
    <row r="124" spans="1:4">
      <c r="A124" s="700">
        <v>123</v>
      </c>
      <c r="B124" t="s">
        <v>959</v>
      </c>
      <c r="C124" t="s">
        <v>961</v>
      </c>
      <c r="D124" t="s">
        <v>962</v>
      </c>
    </row>
    <row r="125" spans="1:4">
      <c r="A125" s="700">
        <v>124</v>
      </c>
      <c r="B125" t="s">
        <v>959</v>
      </c>
      <c r="C125" t="s">
        <v>963</v>
      </c>
      <c r="D125" t="s">
        <v>964</v>
      </c>
    </row>
    <row r="126" spans="1:4">
      <c r="A126" s="700">
        <v>125</v>
      </c>
      <c r="B126" t="s">
        <v>959</v>
      </c>
      <c r="C126" t="s">
        <v>965</v>
      </c>
      <c r="D126" t="s">
        <v>966</v>
      </c>
    </row>
    <row r="127" spans="1:4">
      <c r="A127" s="700">
        <v>126</v>
      </c>
      <c r="B127" t="s">
        <v>959</v>
      </c>
      <c r="C127" t="s">
        <v>967</v>
      </c>
      <c r="D127" t="s">
        <v>968</v>
      </c>
    </row>
    <row r="128" spans="1:4">
      <c r="A128" s="700">
        <v>127</v>
      </c>
      <c r="B128" t="s">
        <v>959</v>
      </c>
      <c r="C128" t="s">
        <v>959</v>
      </c>
      <c r="D128" t="s">
        <v>960</v>
      </c>
    </row>
    <row r="129" spans="1:4">
      <c r="A129" s="700">
        <v>128</v>
      </c>
      <c r="B129" t="s">
        <v>959</v>
      </c>
      <c r="C129" t="s">
        <v>969</v>
      </c>
      <c r="D129" t="s">
        <v>970</v>
      </c>
    </row>
    <row r="130" spans="1:4">
      <c r="A130" s="700">
        <v>129</v>
      </c>
      <c r="B130" t="s">
        <v>959</v>
      </c>
      <c r="C130" t="s">
        <v>971</v>
      </c>
      <c r="D130" t="s">
        <v>972</v>
      </c>
    </row>
    <row r="131" spans="1:4">
      <c r="A131" s="700">
        <v>130</v>
      </c>
      <c r="B131" t="s">
        <v>959</v>
      </c>
      <c r="C131" t="s">
        <v>973</v>
      </c>
      <c r="D131" t="s">
        <v>974</v>
      </c>
    </row>
    <row r="132" spans="1:4">
      <c r="A132" s="700">
        <v>131</v>
      </c>
      <c r="B132" t="s">
        <v>975</v>
      </c>
      <c r="C132" t="s">
        <v>977</v>
      </c>
      <c r="D132" t="s">
        <v>978</v>
      </c>
    </row>
    <row r="133" spans="1:4">
      <c r="A133" s="700">
        <v>132</v>
      </c>
      <c r="B133" t="s">
        <v>975</v>
      </c>
      <c r="C133" t="s">
        <v>979</v>
      </c>
      <c r="D133" t="s">
        <v>980</v>
      </c>
    </row>
    <row r="134" spans="1:4">
      <c r="A134" s="700">
        <v>133</v>
      </c>
      <c r="B134" t="s">
        <v>975</v>
      </c>
      <c r="C134" t="s">
        <v>981</v>
      </c>
      <c r="D134" t="s">
        <v>982</v>
      </c>
    </row>
    <row r="135" spans="1:4">
      <c r="A135" s="700">
        <v>134</v>
      </c>
      <c r="B135" t="s">
        <v>975</v>
      </c>
      <c r="C135" t="s">
        <v>983</v>
      </c>
      <c r="D135" t="s">
        <v>984</v>
      </c>
    </row>
    <row r="136" spans="1:4">
      <c r="A136" s="700">
        <v>135</v>
      </c>
      <c r="B136" t="s">
        <v>975</v>
      </c>
      <c r="C136" t="s">
        <v>975</v>
      </c>
      <c r="D136" t="s">
        <v>976</v>
      </c>
    </row>
    <row r="137" spans="1:4">
      <c r="A137" s="700">
        <v>136</v>
      </c>
      <c r="B137" t="s">
        <v>975</v>
      </c>
      <c r="C137" t="s">
        <v>985</v>
      </c>
      <c r="D137" t="s">
        <v>986</v>
      </c>
    </row>
    <row r="138" spans="1:4">
      <c r="A138" s="700">
        <v>137</v>
      </c>
      <c r="B138" t="s">
        <v>975</v>
      </c>
      <c r="C138" t="s">
        <v>987</v>
      </c>
      <c r="D138" t="s">
        <v>988</v>
      </c>
    </row>
    <row r="139" spans="1:4">
      <c r="A139" s="700">
        <v>138</v>
      </c>
      <c r="B139" t="s">
        <v>989</v>
      </c>
      <c r="C139" t="s">
        <v>991</v>
      </c>
      <c r="D139" t="s">
        <v>992</v>
      </c>
    </row>
    <row r="140" spans="1:4">
      <c r="A140" s="700">
        <v>139</v>
      </c>
      <c r="B140" t="s">
        <v>989</v>
      </c>
      <c r="C140" t="s">
        <v>993</v>
      </c>
      <c r="D140" t="s">
        <v>994</v>
      </c>
    </row>
    <row r="141" spans="1:4">
      <c r="A141" s="700">
        <v>140</v>
      </c>
      <c r="B141" t="s">
        <v>989</v>
      </c>
      <c r="C141" t="s">
        <v>995</v>
      </c>
      <c r="D141" t="s">
        <v>996</v>
      </c>
    </row>
    <row r="142" spans="1:4">
      <c r="A142" s="700">
        <v>141</v>
      </c>
      <c r="B142" t="s">
        <v>989</v>
      </c>
      <c r="C142" t="s">
        <v>997</v>
      </c>
      <c r="D142" t="s">
        <v>998</v>
      </c>
    </row>
    <row r="143" spans="1:4">
      <c r="A143" s="700">
        <v>142</v>
      </c>
      <c r="B143" t="s">
        <v>989</v>
      </c>
      <c r="C143" t="s">
        <v>999</v>
      </c>
      <c r="D143" t="s">
        <v>1000</v>
      </c>
    </row>
    <row r="144" spans="1:4">
      <c r="A144" s="700">
        <v>143</v>
      </c>
      <c r="B144" t="s">
        <v>989</v>
      </c>
      <c r="C144" t="s">
        <v>989</v>
      </c>
      <c r="D144" t="s">
        <v>990</v>
      </c>
    </row>
    <row r="145" spans="1:4">
      <c r="A145" s="700">
        <v>144</v>
      </c>
      <c r="B145" t="s">
        <v>989</v>
      </c>
      <c r="C145" t="s">
        <v>1001</v>
      </c>
      <c r="D145" t="s">
        <v>1002</v>
      </c>
    </row>
    <row r="146" spans="1:4">
      <c r="A146" s="700">
        <v>145</v>
      </c>
      <c r="B146" t="s">
        <v>1003</v>
      </c>
      <c r="C146" t="s">
        <v>1005</v>
      </c>
      <c r="D146" t="s">
        <v>1006</v>
      </c>
    </row>
    <row r="147" spans="1:4">
      <c r="A147" s="700">
        <v>146</v>
      </c>
      <c r="B147" t="s">
        <v>1003</v>
      </c>
      <c r="C147" t="s">
        <v>813</v>
      </c>
      <c r="D147" t="s">
        <v>1007</v>
      </c>
    </row>
    <row r="148" spans="1:4">
      <c r="A148" s="700">
        <v>147</v>
      </c>
      <c r="B148" t="s">
        <v>1003</v>
      </c>
      <c r="C148" t="s">
        <v>1008</v>
      </c>
      <c r="D148" t="s">
        <v>1009</v>
      </c>
    </row>
    <row r="149" spans="1:4">
      <c r="A149" s="700">
        <v>148</v>
      </c>
      <c r="B149" t="s">
        <v>1003</v>
      </c>
      <c r="C149" t="s">
        <v>1010</v>
      </c>
      <c r="D149" t="s">
        <v>1011</v>
      </c>
    </row>
    <row r="150" spans="1:4">
      <c r="A150" s="700">
        <v>149</v>
      </c>
      <c r="B150" t="s">
        <v>1003</v>
      </c>
      <c r="C150" t="s">
        <v>1012</v>
      </c>
      <c r="D150" t="s">
        <v>1013</v>
      </c>
    </row>
    <row r="151" spans="1:4">
      <c r="A151" s="700">
        <v>150</v>
      </c>
      <c r="B151" t="s">
        <v>1003</v>
      </c>
      <c r="C151" t="s">
        <v>1014</v>
      </c>
      <c r="D151" t="s">
        <v>1015</v>
      </c>
    </row>
    <row r="152" spans="1:4">
      <c r="A152" s="700">
        <v>151</v>
      </c>
      <c r="B152" t="s">
        <v>1003</v>
      </c>
      <c r="C152" t="s">
        <v>1016</v>
      </c>
      <c r="D152" t="s">
        <v>1017</v>
      </c>
    </row>
    <row r="153" spans="1:4">
      <c r="A153" s="700">
        <v>152</v>
      </c>
      <c r="B153" t="s">
        <v>1003</v>
      </c>
      <c r="C153" t="s">
        <v>1003</v>
      </c>
      <c r="D153" t="s">
        <v>1004</v>
      </c>
    </row>
    <row r="154" spans="1:4">
      <c r="A154" s="700">
        <v>153</v>
      </c>
      <c r="B154" t="s">
        <v>1003</v>
      </c>
      <c r="C154" t="s">
        <v>1018</v>
      </c>
      <c r="D154" t="s">
        <v>1019</v>
      </c>
    </row>
    <row r="155" spans="1:4">
      <c r="A155" s="700">
        <v>154</v>
      </c>
      <c r="B155" t="s">
        <v>1020</v>
      </c>
      <c r="C155" t="s">
        <v>1022</v>
      </c>
      <c r="D155" t="s">
        <v>1023</v>
      </c>
    </row>
    <row r="156" spans="1:4">
      <c r="A156" s="700">
        <v>155</v>
      </c>
      <c r="B156" t="s">
        <v>1020</v>
      </c>
      <c r="C156" t="s">
        <v>1024</v>
      </c>
      <c r="D156" t="s">
        <v>1025</v>
      </c>
    </row>
    <row r="157" spans="1:4">
      <c r="A157" s="700">
        <v>156</v>
      </c>
      <c r="B157" t="s">
        <v>1020</v>
      </c>
      <c r="C157" t="s">
        <v>1026</v>
      </c>
      <c r="D157" t="s">
        <v>1027</v>
      </c>
    </row>
    <row r="158" spans="1:4">
      <c r="A158" s="700">
        <v>157</v>
      </c>
      <c r="B158" t="s">
        <v>1020</v>
      </c>
      <c r="C158" t="s">
        <v>1028</v>
      </c>
      <c r="D158" t="s">
        <v>1029</v>
      </c>
    </row>
    <row r="159" spans="1:4">
      <c r="A159" s="700">
        <v>158</v>
      </c>
      <c r="B159" t="s">
        <v>1020</v>
      </c>
      <c r="C159" t="s">
        <v>1030</v>
      </c>
      <c r="D159" t="s">
        <v>1031</v>
      </c>
    </row>
    <row r="160" spans="1:4">
      <c r="A160" s="700">
        <v>159</v>
      </c>
      <c r="B160" t="s">
        <v>1020</v>
      </c>
      <c r="C160" t="s">
        <v>1032</v>
      </c>
      <c r="D160" t="s">
        <v>1033</v>
      </c>
    </row>
    <row r="161" spans="1:4">
      <c r="A161" s="700">
        <v>160</v>
      </c>
      <c r="B161" t="s">
        <v>1020</v>
      </c>
      <c r="C161" t="s">
        <v>1034</v>
      </c>
      <c r="D161" t="s">
        <v>1035</v>
      </c>
    </row>
    <row r="162" spans="1:4">
      <c r="A162" s="700">
        <v>161</v>
      </c>
      <c r="B162" t="s">
        <v>1020</v>
      </c>
      <c r="C162" t="s">
        <v>1036</v>
      </c>
      <c r="D162" t="s">
        <v>1037</v>
      </c>
    </row>
    <row r="163" spans="1:4">
      <c r="A163" s="700">
        <v>162</v>
      </c>
      <c r="B163" t="s">
        <v>1020</v>
      </c>
      <c r="C163" t="s">
        <v>1038</v>
      </c>
      <c r="D163" t="s">
        <v>1039</v>
      </c>
    </row>
    <row r="164" spans="1:4">
      <c r="A164" s="700">
        <v>163</v>
      </c>
      <c r="B164" t="s">
        <v>1020</v>
      </c>
      <c r="C164" t="s">
        <v>1020</v>
      </c>
      <c r="D164" t="s">
        <v>1021</v>
      </c>
    </row>
    <row r="165" spans="1:4">
      <c r="A165" s="700">
        <v>164</v>
      </c>
      <c r="B165" t="s">
        <v>1020</v>
      </c>
      <c r="C165" t="s">
        <v>1040</v>
      </c>
      <c r="D165" t="s">
        <v>1041</v>
      </c>
    </row>
    <row r="166" spans="1:4">
      <c r="A166" s="700">
        <v>165</v>
      </c>
      <c r="B166" t="s">
        <v>1042</v>
      </c>
      <c r="C166" t="s">
        <v>1042</v>
      </c>
      <c r="D166" t="s">
        <v>1043</v>
      </c>
    </row>
    <row r="167" spans="1:4">
      <c r="A167" s="700">
        <v>166</v>
      </c>
      <c r="B167" t="s">
        <v>1044</v>
      </c>
      <c r="C167" t="s">
        <v>1044</v>
      </c>
      <c r="D167" t="s">
        <v>1045</v>
      </c>
    </row>
    <row r="168" spans="1:4">
      <c r="A168" s="700">
        <v>167</v>
      </c>
      <c r="B168" t="s">
        <v>1046</v>
      </c>
      <c r="C168" t="s">
        <v>1046</v>
      </c>
      <c r="D168" t="s">
        <v>1047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5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177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39">
        <v>1</v>
      </c>
      <c r="E9" s="970"/>
      <c r="F9" s="974"/>
      <c r="G9" s="978" t="s">
        <v>87</v>
      </c>
      <c r="H9" s="839"/>
      <c r="I9" s="839">
        <v>1</v>
      </c>
      <c r="J9" s="972"/>
      <c r="K9" s="869" t="s">
        <v>87</v>
      </c>
      <c r="L9" s="854"/>
      <c r="M9" s="854" t="s">
        <v>95</v>
      </c>
      <c r="N9" s="968"/>
      <c r="O9" s="869" t="s">
        <v>87</v>
      </c>
      <c r="P9" s="307"/>
      <c r="Q9" s="307" t="s">
        <v>95</v>
      </c>
      <c r="R9" s="773"/>
      <c r="S9" s="415"/>
    </row>
    <row r="10" spans="1:19" s="102" customFormat="1" ht="17.100000000000001" customHeight="1">
      <c r="A10" s="284"/>
      <c r="C10" s="181"/>
      <c r="D10" s="840"/>
      <c r="E10" s="971"/>
      <c r="F10" s="975"/>
      <c r="G10" s="840"/>
      <c r="H10" s="840"/>
      <c r="I10" s="840"/>
      <c r="J10" s="973"/>
      <c r="K10" s="840"/>
      <c r="L10" s="840"/>
      <c r="M10" s="840"/>
      <c r="N10" s="969"/>
      <c r="O10" s="840"/>
      <c r="P10" s="308"/>
      <c r="Q10" s="121"/>
      <c r="R10" s="121" t="s">
        <v>696</v>
      </c>
      <c r="S10" s="122"/>
    </row>
    <row r="11" spans="1:19" s="102" customFormat="1" ht="17.100000000000001" customHeight="1">
      <c r="A11" s="284"/>
      <c r="C11" s="181"/>
      <c r="D11" s="840"/>
      <c r="E11" s="971"/>
      <c r="F11" s="975"/>
      <c r="G11" s="840"/>
      <c r="H11" s="840"/>
      <c r="I11" s="840"/>
      <c r="J11" s="973"/>
      <c r="K11" s="840"/>
      <c r="L11" s="120"/>
      <c r="M11" s="121"/>
      <c r="N11" s="121" t="s">
        <v>443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40"/>
      <c r="E12" s="971"/>
      <c r="F12" s="975"/>
      <c r="G12" s="840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80"/>
      <c r="E14" s="976"/>
      <c r="F14" s="977"/>
      <c r="G14" s="979"/>
      <c r="H14" s="839"/>
      <c r="I14" s="839">
        <v>1</v>
      </c>
      <c r="J14" s="972"/>
      <c r="K14" s="869" t="s">
        <v>87</v>
      </c>
      <c r="L14" s="854"/>
      <c r="M14" s="854" t="s">
        <v>95</v>
      </c>
      <c r="N14" s="968"/>
      <c r="O14" s="869" t="s">
        <v>87</v>
      </c>
      <c r="P14" s="307"/>
      <c r="Q14" s="307" t="s">
        <v>95</v>
      </c>
      <c r="R14" s="773"/>
      <c r="S14" s="415"/>
    </row>
    <row r="15" spans="1:19" ht="17.100000000000001" customHeight="1">
      <c r="A15" s="284"/>
      <c r="B15" s="102"/>
      <c r="C15" s="181"/>
      <c r="D15" s="980"/>
      <c r="E15" s="976"/>
      <c r="F15" s="977"/>
      <c r="G15" s="979"/>
      <c r="H15" s="839"/>
      <c r="I15" s="839"/>
      <c r="J15" s="973"/>
      <c r="K15" s="869"/>
      <c r="L15" s="854"/>
      <c r="M15" s="854"/>
      <c r="N15" s="969"/>
      <c r="O15" s="869"/>
      <c r="P15" s="308"/>
      <c r="Q15" s="121"/>
      <c r="R15" s="121" t="s">
        <v>696</v>
      </c>
      <c r="S15" s="122"/>
    </row>
    <row r="16" spans="1:19" ht="17.100000000000001" customHeight="1">
      <c r="A16" s="284"/>
      <c r="B16" s="102"/>
      <c r="C16" s="181"/>
      <c r="D16" s="980"/>
      <c r="E16" s="976"/>
      <c r="F16" s="977"/>
      <c r="G16" s="979"/>
      <c r="H16" s="839"/>
      <c r="I16" s="839"/>
      <c r="J16" s="973"/>
      <c r="K16" s="869"/>
      <c r="L16" s="120"/>
      <c r="M16" s="121"/>
      <c r="N16" s="121" t="s">
        <v>443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80"/>
      <c r="E17" s="976"/>
      <c r="F17" s="977"/>
      <c r="G17" s="97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95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912" t="s">
        <v>300</v>
      </c>
      <c r="P25" s="912"/>
      <c r="Q25" s="912"/>
      <c r="R25" s="914" t="s">
        <v>272</v>
      </c>
      <c r="S25" s="914"/>
      <c r="T25" s="914"/>
      <c r="U25" s="892" t="s">
        <v>343</v>
      </c>
      <c r="W25" s="962"/>
    </row>
    <row r="26" spans="1:36" ht="17.100000000000001" hidden="1" customHeight="1">
      <c r="O26" s="963" t="s">
        <v>701</v>
      </c>
      <c r="P26" s="963" t="s">
        <v>273</v>
      </c>
      <c r="Q26" s="963"/>
      <c r="R26" s="914"/>
      <c r="S26" s="914"/>
      <c r="T26" s="914"/>
      <c r="U26" s="892"/>
      <c r="W26" s="962"/>
    </row>
    <row r="27" spans="1:36" ht="37.5" hidden="1" customHeight="1">
      <c r="O27" s="963"/>
      <c r="P27" s="104" t="s">
        <v>702</v>
      </c>
      <c r="Q27" s="104" t="s">
        <v>6</v>
      </c>
      <c r="R27" s="105" t="s">
        <v>276</v>
      </c>
      <c r="S27" s="913" t="s">
        <v>275</v>
      </c>
      <c r="T27" s="913"/>
      <c r="U27" s="892"/>
      <c r="W27" s="962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71" t="s">
        <v>185</v>
      </c>
      <c r="N28" s="572"/>
      <c r="O28" s="967"/>
      <c r="P28" s="967"/>
      <c r="Q28" s="967"/>
      <c r="R28" s="967"/>
      <c r="S28" s="967"/>
      <c r="T28" s="967"/>
      <c r="U28" s="967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81">
        <v>1</v>
      </c>
      <c r="B29" s="316"/>
      <c r="C29" s="316"/>
      <c r="D29" s="316"/>
      <c r="E29" s="317"/>
      <c r="F29" s="468"/>
      <c r="G29" s="468"/>
      <c r="H29" s="468"/>
      <c r="I29" s="318"/>
      <c r="J29" s="177"/>
      <c r="K29" s="177"/>
      <c r="L29" s="315">
        <f>mergeValue(A29)</f>
        <v>1</v>
      </c>
      <c r="M29" s="570" t="s">
        <v>23</v>
      </c>
      <c r="N29" s="554"/>
      <c r="O29" s="936"/>
      <c r="P29" s="937"/>
      <c r="Q29" s="937"/>
      <c r="R29" s="937"/>
      <c r="S29" s="937"/>
      <c r="T29" s="937"/>
      <c r="U29" s="937"/>
      <c r="V29" s="938"/>
      <c r="W29" s="582" t="s">
        <v>513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81"/>
      <c r="B30" s="881">
        <v>1</v>
      </c>
      <c r="C30" s="316"/>
      <c r="D30" s="316"/>
      <c r="E30" s="468"/>
      <c r="F30" s="468"/>
      <c r="G30" s="468"/>
      <c r="H30" s="468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36"/>
      <c r="P30" s="937"/>
      <c r="Q30" s="937"/>
      <c r="R30" s="937"/>
      <c r="S30" s="937"/>
      <c r="T30" s="937"/>
      <c r="U30" s="937"/>
      <c r="V30" s="938"/>
      <c r="W30" s="268" t="s">
        <v>514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81"/>
      <c r="B31" s="881"/>
      <c r="C31" s="881">
        <v>1</v>
      </c>
      <c r="D31" s="316"/>
      <c r="E31" s="468"/>
      <c r="F31" s="468"/>
      <c r="G31" s="468"/>
      <c r="H31" s="468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646</v>
      </c>
      <c r="N31" s="267"/>
      <c r="O31" s="936"/>
      <c r="P31" s="937"/>
      <c r="Q31" s="937"/>
      <c r="R31" s="937"/>
      <c r="S31" s="937"/>
      <c r="T31" s="937"/>
      <c r="U31" s="937"/>
      <c r="V31" s="938"/>
      <c r="W31" s="268" t="s">
        <v>647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81"/>
      <c r="B32" s="881"/>
      <c r="C32" s="881"/>
      <c r="D32" s="881">
        <v>1</v>
      </c>
      <c r="E32" s="468"/>
      <c r="F32" s="468"/>
      <c r="G32" s="468"/>
      <c r="H32" s="468"/>
      <c r="I32" s="862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411</v>
      </c>
      <c r="N32" s="267"/>
      <c r="O32" s="941"/>
      <c r="P32" s="942"/>
      <c r="Q32" s="942"/>
      <c r="R32" s="942"/>
      <c r="S32" s="942"/>
      <c r="T32" s="942"/>
      <c r="U32" s="942"/>
      <c r="V32" s="943"/>
      <c r="W32" s="268" t="s">
        <v>637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81"/>
      <c r="B33" s="881"/>
      <c r="C33" s="881"/>
      <c r="D33" s="881"/>
      <c r="E33" s="881">
        <v>1</v>
      </c>
      <c r="F33" s="468"/>
      <c r="G33" s="468"/>
      <c r="H33" s="468"/>
      <c r="I33" s="862"/>
      <c r="J33" s="862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944"/>
      <c r="P33" s="945"/>
      <c r="Q33" s="945"/>
      <c r="R33" s="945"/>
      <c r="S33" s="945"/>
      <c r="T33" s="945"/>
      <c r="U33" s="945"/>
      <c r="V33" s="946"/>
      <c r="W33" s="268" t="s">
        <v>515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81"/>
      <c r="B34" s="881"/>
      <c r="C34" s="881"/>
      <c r="D34" s="881"/>
      <c r="E34" s="881"/>
      <c r="F34" s="316">
        <v>1</v>
      </c>
      <c r="G34" s="316"/>
      <c r="H34" s="316"/>
      <c r="I34" s="862"/>
      <c r="J34" s="862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870"/>
      <c r="O34" s="189"/>
      <c r="P34" s="189"/>
      <c r="Q34" s="189"/>
      <c r="R34" s="865"/>
      <c r="S34" s="869" t="s">
        <v>86</v>
      </c>
      <c r="T34" s="865"/>
      <c r="U34" s="869" t="s">
        <v>87</v>
      </c>
      <c r="V34" s="264"/>
      <c r="W34" s="964" t="s">
        <v>516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81"/>
      <c r="B35" s="881"/>
      <c r="C35" s="881"/>
      <c r="D35" s="881"/>
      <c r="E35" s="881"/>
      <c r="F35" s="316"/>
      <c r="G35" s="316"/>
      <c r="H35" s="316"/>
      <c r="I35" s="862"/>
      <c r="J35" s="862"/>
      <c r="K35" s="319"/>
      <c r="L35" s="168"/>
      <c r="M35" s="198"/>
      <c r="N35" s="870"/>
      <c r="O35" s="280"/>
      <c r="P35" s="277"/>
      <c r="Q35" s="278" t="str">
        <f>R34 &amp; "-" &amp; T34</f>
        <v>-</v>
      </c>
      <c r="R35" s="865"/>
      <c r="S35" s="869"/>
      <c r="T35" s="866"/>
      <c r="U35" s="869"/>
      <c r="V35" s="264"/>
      <c r="W35" s="965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81"/>
      <c r="B36" s="881"/>
      <c r="C36" s="881"/>
      <c r="D36" s="881"/>
      <c r="E36" s="881"/>
      <c r="F36" s="316"/>
      <c r="G36" s="316"/>
      <c r="H36" s="316"/>
      <c r="I36" s="862"/>
      <c r="J36" s="862"/>
      <c r="K36" s="195"/>
      <c r="L36" s="111"/>
      <c r="M36" s="172" t="s">
        <v>412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66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81"/>
      <c r="B37" s="881"/>
      <c r="C37" s="881"/>
      <c r="D37" s="881"/>
      <c r="E37" s="316"/>
      <c r="F37" s="468"/>
      <c r="G37" s="468"/>
      <c r="H37" s="468"/>
      <c r="I37" s="862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81"/>
      <c r="B38" s="881"/>
      <c r="C38" s="881"/>
      <c r="D38" s="316"/>
      <c r="E38" s="320"/>
      <c r="F38" s="468"/>
      <c r="G38" s="468"/>
      <c r="H38" s="468"/>
      <c r="I38" s="195"/>
      <c r="J38" s="84"/>
      <c r="K38" s="177"/>
      <c r="L38" s="111"/>
      <c r="M38" s="161" t="s">
        <v>413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81"/>
      <c r="B39" s="881"/>
      <c r="C39" s="316"/>
      <c r="D39" s="316"/>
      <c r="E39" s="320"/>
      <c r="F39" s="468"/>
      <c r="G39" s="468"/>
      <c r="H39" s="468"/>
      <c r="I39" s="195"/>
      <c r="J39" s="84"/>
      <c r="K39" s="177"/>
      <c r="L39" s="111"/>
      <c r="M39" s="160" t="s">
        <v>389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81"/>
      <c r="B40" s="316"/>
      <c r="C40" s="320"/>
      <c r="D40" s="320"/>
      <c r="E40" s="320"/>
      <c r="F40" s="468"/>
      <c r="G40" s="468"/>
      <c r="H40" s="468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8"/>
      <c r="H41" s="468"/>
      <c r="I41" s="194"/>
      <c r="J41" s="84"/>
      <c r="K41" s="319"/>
      <c r="L41" s="111"/>
      <c r="M41" s="203" t="s">
        <v>311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51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30" customFormat="1" ht="22.5">
      <c r="A45" s="881">
        <v>1</v>
      </c>
      <c r="B45" s="676"/>
      <c r="C45" s="676"/>
      <c r="D45" s="676"/>
      <c r="E45" s="677"/>
      <c r="F45" s="677"/>
      <c r="G45" s="678"/>
      <c r="H45" s="678"/>
      <c r="I45" s="675"/>
      <c r="J45" s="647"/>
      <c r="K45" s="647"/>
      <c r="L45" s="674">
        <f>mergeValue(A45)</f>
        <v>1</v>
      </c>
      <c r="M45" s="618" t="s">
        <v>23</v>
      </c>
      <c r="N45" s="660"/>
      <c r="O45" s="984"/>
      <c r="P45" s="937"/>
      <c r="Q45" s="937"/>
      <c r="R45" s="937"/>
      <c r="S45" s="937"/>
      <c r="T45" s="937"/>
      <c r="U45" s="937"/>
      <c r="V45" s="938"/>
      <c r="W45" s="533" t="s">
        <v>513</v>
      </c>
      <c r="X45" s="666"/>
      <c r="Y45" s="666"/>
      <c r="Z45" s="666"/>
      <c r="AA45" s="666"/>
      <c r="AB45" s="666"/>
      <c r="AC45" s="666"/>
      <c r="AD45" s="666"/>
      <c r="AE45" s="666"/>
      <c r="AF45" s="666"/>
      <c r="AG45" s="666"/>
      <c r="AH45" s="666"/>
    </row>
    <row r="46" spans="1:36" s="630" customFormat="1" ht="22.5">
      <c r="A46" s="881"/>
      <c r="B46" s="881">
        <v>1</v>
      </c>
      <c r="C46" s="676"/>
      <c r="D46" s="676"/>
      <c r="E46" s="679"/>
      <c r="F46" s="678"/>
      <c r="G46" s="678"/>
      <c r="H46" s="678"/>
      <c r="I46" s="653"/>
      <c r="J46" s="648"/>
      <c r="L46" s="674" t="str">
        <f>mergeValue(A46) &amp;"."&amp; mergeValue(B46)</f>
        <v>1.1</v>
      </c>
      <c r="M46" s="637" t="s">
        <v>18</v>
      </c>
      <c r="N46" s="660"/>
      <c r="O46" s="984"/>
      <c r="P46" s="937"/>
      <c r="Q46" s="937"/>
      <c r="R46" s="937"/>
      <c r="S46" s="937"/>
      <c r="T46" s="937"/>
      <c r="U46" s="937"/>
      <c r="V46" s="938"/>
      <c r="W46" s="533" t="s">
        <v>514</v>
      </c>
      <c r="X46" s="666"/>
      <c r="Y46" s="666"/>
      <c r="Z46" s="666"/>
      <c r="AA46" s="666"/>
      <c r="AB46" s="666"/>
      <c r="AC46" s="666"/>
      <c r="AD46" s="666"/>
      <c r="AE46" s="666"/>
      <c r="AF46" s="666"/>
      <c r="AG46" s="666"/>
      <c r="AH46" s="666"/>
    </row>
    <row r="47" spans="1:36" s="630" customFormat="1" ht="45">
      <c r="A47" s="881"/>
      <c r="B47" s="881"/>
      <c r="C47" s="881">
        <v>1</v>
      </c>
      <c r="D47" s="676"/>
      <c r="E47" s="679"/>
      <c r="F47" s="678"/>
      <c r="G47" s="678"/>
      <c r="H47" s="678"/>
      <c r="I47" s="685"/>
      <c r="J47" s="648"/>
      <c r="K47" s="634"/>
      <c r="L47" s="674" t="str">
        <f>mergeValue(A47) &amp;"."&amp; mergeValue(B47)&amp;"."&amp; mergeValue(C47)</f>
        <v>1.1.1</v>
      </c>
      <c r="M47" s="638" t="s">
        <v>646</v>
      </c>
      <c r="N47" s="660"/>
      <c r="O47" s="984"/>
      <c r="P47" s="937"/>
      <c r="Q47" s="937"/>
      <c r="R47" s="937"/>
      <c r="S47" s="937"/>
      <c r="T47" s="937"/>
      <c r="U47" s="937"/>
      <c r="V47" s="938"/>
      <c r="W47" s="533" t="s">
        <v>647</v>
      </c>
      <c r="X47" s="666"/>
      <c r="Y47" s="666"/>
      <c r="Z47" s="666"/>
      <c r="AA47" s="671"/>
      <c r="AB47" s="666"/>
      <c r="AC47" s="666"/>
      <c r="AD47" s="666"/>
      <c r="AE47" s="666"/>
      <c r="AF47" s="666"/>
      <c r="AG47" s="666"/>
      <c r="AH47" s="666"/>
    </row>
    <row r="48" spans="1:36" s="630" customFormat="1" ht="33.75">
      <c r="A48" s="881"/>
      <c r="B48" s="881"/>
      <c r="C48" s="881"/>
      <c r="D48" s="881">
        <v>1</v>
      </c>
      <c r="E48" s="679"/>
      <c r="F48" s="678"/>
      <c r="G48" s="678"/>
      <c r="H48" s="862"/>
      <c r="I48" s="871"/>
      <c r="J48" s="648"/>
      <c r="K48" s="634"/>
      <c r="L48" s="674" t="str">
        <f>mergeValue(A48) &amp;"."&amp; mergeValue(B48)&amp;"."&amp; mergeValue(C48)&amp;"."&amp; mergeValue(D48)</f>
        <v>1.1.1.1</v>
      </c>
      <c r="M48" s="639" t="s">
        <v>411</v>
      </c>
      <c r="N48" s="660"/>
      <c r="O48" s="941"/>
      <c r="P48" s="942"/>
      <c r="Q48" s="942"/>
      <c r="R48" s="942"/>
      <c r="S48" s="942"/>
      <c r="T48" s="942"/>
      <c r="U48" s="942"/>
      <c r="V48" s="943"/>
      <c r="W48" s="533" t="s">
        <v>677</v>
      </c>
      <c r="X48" s="666"/>
      <c r="Y48" s="666"/>
      <c r="Z48" s="666"/>
      <c r="AA48" s="671"/>
      <c r="AB48" s="666"/>
      <c r="AC48" s="666"/>
      <c r="AD48" s="666"/>
      <c r="AE48" s="666"/>
      <c r="AF48" s="666"/>
      <c r="AG48" s="666"/>
      <c r="AH48" s="666"/>
    </row>
    <row r="49" spans="1:36" s="630" customFormat="1" ht="33.75" customHeight="1">
      <c r="A49" s="881"/>
      <c r="B49" s="881"/>
      <c r="C49" s="881"/>
      <c r="D49" s="881"/>
      <c r="E49" s="882" t="s">
        <v>95</v>
      </c>
      <c r="F49" s="676"/>
      <c r="G49" s="678"/>
      <c r="H49" s="862"/>
      <c r="I49" s="871"/>
      <c r="J49" s="862"/>
      <c r="K49" s="634"/>
      <c r="L49" s="674" t="str">
        <f>mergeValue(A49) &amp;"."&amp; mergeValue(B49)&amp;"."&amp; mergeValue(C49)&amp;"."&amp; mergeValue(D49)&amp;"."&amp; mergeValue(E49)</f>
        <v>1.1.1.1.1</v>
      </c>
      <c r="M49" s="643" t="s">
        <v>10</v>
      </c>
      <c r="N49" s="661"/>
      <c r="O49" s="944"/>
      <c r="P49" s="945"/>
      <c r="Q49" s="945"/>
      <c r="R49" s="945"/>
      <c r="S49" s="945"/>
      <c r="T49" s="945"/>
      <c r="U49" s="945"/>
      <c r="V49" s="946"/>
      <c r="W49" s="533" t="s">
        <v>515</v>
      </c>
      <c r="X49" s="666"/>
      <c r="Y49" s="671" t="str">
        <f>strCheckUnique(Z49:Z52)</f>
        <v/>
      </c>
      <c r="Z49" s="666"/>
      <c r="AA49" s="671"/>
      <c r="AB49" s="666"/>
      <c r="AC49" s="666"/>
      <c r="AD49" s="666"/>
      <c r="AE49" s="666"/>
      <c r="AF49" s="666"/>
      <c r="AG49" s="666"/>
      <c r="AH49" s="666"/>
    </row>
    <row r="50" spans="1:36" s="630" customFormat="1" ht="168" customHeight="1">
      <c r="A50" s="881"/>
      <c r="B50" s="881"/>
      <c r="C50" s="881"/>
      <c r="D50" s="881"/>
      <c r="E50" s="882"/>
      <c r="F50" s="676">
        <v>1</v>
      </c>
      <c r="G50" s="676"/>
      <c r="H50" s="862"/>
      <c r="I50" s="871"/>
      <c r="J50" s="862"/>
      <c r="K50" s="685"/>
      <c r="L50" s="674" t="str">
        <f>mergeValue(A50) &amp;"."&amp; mergeValue(B50)&amp;"."&amp; mergeValue(C50)&amp;"."&amp; mergeValue(D50)&amp;"."&amp; mergeValue(E50)&amp;"."&amp; mergeValue(F50)</f>
        <v>1.1.1.1.1.1</v>
      </c>
      <c r="M50" s="673"/>
      <c r="N50" s="870"/>
      <c r="O50" s="650"/>
      <c r="P50" s="650"/>
      <c r="Q50" s="650"/>
      <c r="R50" s="865"/>
      <c r="S50" s="890" t="s">
        <v>86</v>
      </c>
      <c r="T50" s="865"/>
      <c r="U50" s="890" t="s">
        <v>87</v>
      </c>
      <c r="V50" s="659"/>
      <c r="W50" s="861" t="s">
        <v>680</v>
      </c>
      <c r="X50" s="666" t="str">
        <f>strCheckDate(O51:V51)</f>
        <v/>
      </c>
      <c r="Y50" s="666"/>
      <c r="Z50" s="671" t="str">
        <f>IF(M50="","",M50 )</f>
        <v/>
      </c>
      <c r="AA50" s="671"/>
      <c r="AB50" s="671"/>
      <c r="AC50" s="671"/>
      <c r="AD50" s="666"/>
      <c r="AE50" s="666"/>
      <c r="AF50" s="666"/>
      <c r="AG50" s="666"/>
      <c r="AH50" s="666"/>
    </row>
    <row r="51" spans="1:36" s="630" customFormat="1" ht="14.25" hidden="1" customHeight="1">
      <c r="A51" s="881"/>
      <c r="B51" s="881"/>
      <c r="C51" s="881"/>
      <c r="D51" s="881"/>
      <c r="E51" s="882"/>
      <c r="F51" s="676"/>
      <c r="G51" s="676"/>
      <c r="H51" s="862"/>
      <c r="I51" s="871"/>
      <c r="J51" s="862"/>
      <c r="K51" s="685"/>
      <c r="L51" s="642"/>
      <c r="M51" s="691"/>
      <c r="N51" s="870"/>
      <c r="O51" s="667"/>
      <c r="P51" s="664"/>
      <c r="Q51" s="665" t="str">
        <f>R50 &amp; "-" &amp; T50</f>
        <v>-</v>
      </c>
      <c r="R51" s="865"/>
      <c r="S51" s="890"/>
      <c r="T51" s="866"/>
      <c r="U51" s="890"/>
      <c r="V51" s="659"/>
      <c r="W51" s="861"/>
      <c r="X51" s="666"/>
      <c r="Y51" s="666"/>
      <c r="Z51" s="666"/>
      <c r="AA51" s="671"/>
      <c r="AB51" s="666"/>
      <c r="AC51" s="666"/>
      <c r="AD51" s="666"/>
      <c r="AE51" s="666"/>
      <c r="AF51" s="666"/>
      <c r="AG51" s="666"/>
      <c r="AH51" s="666"/>
    </row>
    <row r="52" spans="1:36" s="629" customFormat="1" ht="15" customHeight="1">
      <c r="A52" s="881"/>
      <c r="B52" s="881"/>
      <c r="C52" s="881"/>
      <c r="D52" s="881"/>
      <c r="E52" s="882"/>
      <c r="F52" s="680"/>
      <c r="G52" s="678"/>
      <c r="H52" s="862"/>
      <c r="I52" s="871"/>
      <c r="J52" s="862"/>
      <c r="K52" s="654"/>
      <c r="L52" s="635"/>
      <c r="M52" s="644" t="s">
        <v>412</v>
      </c>
      <c r="N52" s="651"/>
      <c r="O52" s="636"/>
      <c r="P52" s="636"/>
      <c r="Q52" s="636"/>
      <c r="R52" s="658"/>
      <c r="S52" s="652"/>
      <c r="T52" s="652"/>
      <c r="U52" s="652"/>
      <c r="V52" s="649"/>
      <c r="W52" s="861"/>
      <c r="X52" s="668"/>
      <c r="Y52" s="668"/>
      <c r="Z52" s="668"/>
      <c r="AA52" s="671"/>
      <c r="AB52" s="668"/>
      <c r="AC52" s="666"/>
      <c r="AD52" s="666"/>
      <c r="AE52" s="666"/>
      <c r="AF52" s="666"/>
      <c r="AG52" s="666"/>
      <c r="AH52" s="666"/>
      <c r="AI52" s="630"/>
    </row>
    <row r="53" spans="1:36" s="629" customFormat="1" ht="15" customHeight="1">
      <c r="A53" s="881"/>
      <c r="B53" s="881"/>
      <c r="C53" s="881"/>
      <c r="D53" s="881"/>
      <c r="E53" s="679"/>
      <c r="F53" s="680"/>
      <c r="G53" s="678"/>
      <c r="H53" s="862"/>
      <c r="I53" s="871"/>
      <c r="J53" s="633"/>
      <c r="K53" s="654"/>
      <c r="L53" s="635"/>
      <c r="M53" s="641" t="s">
        <v>13</v>
      </c>
      <c r="N53" s="651"/>
      <c r="O53" s="636"/>
      <c r="P53" s="636"/>
      <c r="Q53" s="636"/>
      <c r="R53" s="658"/>
      <c r="S53" s="652"/>
      <c r="T53" s="652"/>
      <c r="U53" s="651"/>
      <c r="V53" s="652"/>
      <c r="W53" s="649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</row>
    <row r="54" spans="1:36" s="629" customFormat="1" ht="15" customHeight="1">
      <c r="A54" s="881"/>
      <c r="B54" s="881"/>
      <c r="C54" s="881"/>
      <c r="D54" s="681"/>
      <c r="E54" s="681"/>
      <c r="F54" s="682"/>
      <c r="G54" s="681"/>
      <c r="H54" s="678"/>
      <c r="I54" s="654"/>
      <c r="J54" s="633"/>
      <c r="K54" s="647"/>
      <c r="L54" s="689"/>
      <c r="M54" s="259" t="s">
        <v>413</v>
      </c>
      <c r="N54" s="690"/>
      <c r="O54" s="688"/>
      <c r="P54" s="688"/>
      <c r="Q54" s="688"/>
      <c r="R54" s="687"/>
      <c r="S54" s="156"/>
      <c r="T54" s="156"/>
      <c r="U54" s="690"/>
      <c r="V54" s="156"/>
      <c r="W54" s="184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</row>
    <row r="55" spans="1:36" s="629" customFormat="1" ht="15" customHeight="1">
      <c r="A55" s="881"/>
      <c r="B55" s="881"/>
      <c r="C55" s="681"/>
      <c r="D55" s="681"/>
      <c r="E55" s="681"/>
      <c r="F55" s="682"/>
      <c r="G55" s="681"/>
      <c r="H55" s="678"/>
      <c r="I55" s="654"/>
      <c r="J55" s="633"/>
      <c r="K55" s="647"/>
      <c r="L55" s="635"/>
      <c r="M55" s="640" t="s">
        <v>389</v>
      </c>
      <c r="N55" s="652"/>
      <c r="O55" s="640"/>
      <c r="P55" s="640"/>
      <c r="Q55" s="640"/>
      <c r="R55" s="658"/>
      <c r="S55" s="652"/>
      <c r="T55" s="652"/>
      <c r="U55" s="651"/>
      <c r="V55" s="652"/>
      <c r="W55" s="649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</row>
    <row r="56" spans="1:36" s="629" customFormat="1" ht="15" customHeight="1">
      <c r="A56" s="881"/>
      <c r="B56" s="681"/>
      <c r="C56" s="681"/>
      <c r="D56" s="681"/>
      <c r="E56" s="681"/>
      <c r="F56" s="682"/>
      <c r="G56" s="681"/>
      <c r="H56" s="678"/>
      <c r="I56" s="654"/>
      <c r="J56" s="633"/>
      <c r="K56" s="647"/>
      <c r="L56" s="635"/>
      <c r="M56" s="646" t="s">
        <v>21</v>
      </c>
      <c r="N56" s="652"/>
      <c r="O56" s="640"/>
      <c r="P56" s="640"/>
      <c r="Q56" s="640"/>
      <c r="R56" s="658"/>
      <c r="S56" s="652"/>
      <c r="T56" s="652"/>
      <c r="U56" s="651"/>
      <c r="V56" s="652"/>
      <c r="W56" s="649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</row>
    <row r="57" spans="1:36" s="629" customFormat="1" ht="15" customHeight="1">
      <c r="A57" s="676"/>
      <c r="B57" s="683"/>
      <c r="C57" s="683"/>
      <c r="D57" s="683"/>
      <c r="E57" s="684"/>
      <c r="F57" s="683"/>
      <c r="G57" s="678"/>
      <c r="H57" s="678"/>
      <c r="I57" s="653"/>
      <c r="J57" s="633"/>
      <c r="K57" s="685"/>
      <c r="L57" s="635"/>
      <c r="M57" s="655" t="s">
        <v>311</v>
      </c>
      <c r="N57" s="652"/>
      <c r="O57" s="640"/>
      <c r="P57" s="640"/>
      <c r="Q57" s="640"/>
      <c r="R57" s="658"/>
      <c r="S57" s="652"/>
      <c r="T57" s="652"/>
      <c r="U57" s="651"/>
      <c r="V57" s="652"/>
      <c r="W57" s="649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52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81">
        <v>1</v>
      </c>
      <c r="B61" s="316"/>
      <c r="C61" s="316"/>
      <c r="D61" s="316"/>
      <c r="E61" s="317"/>
      <c r="F61" s="468"/>
      <c r="G61" s="468"/>
      <c r="H61" s="468"/>
      <c r="I61" s="318"/>
      <c r="J61" s="177"/>
      <c r="K61" s="177"/>
      <c r="L61" s="315">
        <f>mergeValue(A61)</f>
        <v>1</v>
      </c>
      <c r="M61" s="570" t="s">
        <v>23</v>
      </c>
      <c r="N61" s="554"/>
      <c r="O61" s="864"/>
      <c r="P61" s="864"/>
      <c r="Q61" s="864"/>
      <c r="R61" s="864"/>
      <c r="S61" s="864"/>
      <c r="T61" s="864"/>
      <c r="U61" s="864"/>
      <c r="V61" s="864"/>
      <c r="W61" s="582" t="s">
        <v>513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81"/>
      <c r="B62" s="881">
        <v>1</v>
      </c>
      <c r="C62" s="316"/>
      <c r="D62" s="316"/>
      <c r="E62" s="468"/>
      <c r="F62" s="468"/>
      <c r="G62" s="468"/>
      <c r="H62" s="468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64"/>
      <c r="P62" s="864"/>
      <c r="Q62" s="864"/>
      <c r="R62" s="864"/>
      <c r="S62" s="864"/>
      <c r="T62" s="864"/>
      <c r="U62" s="864"/>
      <c r="V62" s="864"/>
      <c r="W62" s="268" t="s">
        <v>514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81"/>
      <c r="B63" s="881"/>
      <c r="C63" s="881">
        <v>1</v>
      </c>
      <c r="D63" s="316"/>
      <c r="E63" s="468"/>
      <c r="F63" s="468"/>
      <c r="G63" s="468"/>
      <c r="H63" s="468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646</v>
      </c>
      <c r="N63" s="267"/>
      <c r="O63" s="864"/>
      <c r="P63" s="864"/>
      <c r="Q63" s="864"/>
      <c r="R63" s="864"/>
      <c r="S63" s="864"/>
      <c r="T63" s="864"/>
      <c r="U63" s="864"/>
      <c r="V63" s="864"/>
      <c r="W63" s="268" t="s">
        <v>647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81"/>
      <c r="B64" s="881"/>
      <c r="C64" s="881"/>
      <c r="D64" s="881">
        <v>1</v>
      </c>
      <c r="E64" s="468"/>
      <c r="F64" s="468"/>
      <c r="G64" s="468"/>
      <c r="H64" s="468"/>
      <c r="I64" s="862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411</v>
      </c>
      <c r="N64" s="267"/>
      <c r="O64" s="863"/>
      <c r="P64" s="863"/>
      <c r="Q64" s="863"/>
      <c r="R64" s="863"/>
      <c r="S64" s="863"/>
      <c r="T64" s="863"/>
      <c r="U64" s="863"/>
      <c r="V64" s="863"/>
      <c r="W64" s="268" t="s">
        <v>637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33.75" hidden="1">
      <c r="A65" s="881"/>
      <c r="B65" s="881"/>
      <c r="C65" s="881"/>
      <c r="D65" s="881"/>
      <c r="E65" s="881">
        <v>1</v>
      </c>
      <c r="F65" s="468"/>
      <c r="G65" s="468"/>
      <c r="H65" s="468"/>
      <c r="I65" s="862"/>
      <c r="J65" s="862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67"/>
      <c r="P65" s="867"/>
      <c r="Q65" s="867"/>
      <c r="R65" s="867"/>
      <c r="S65" s="867"/>
      <c r="T65" s="867"/>
      <c r="U65" s="867"/>
      <c r="V65" s="867"/>
      <c r="W65" s="268" t="s">
        <v>515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81"/>
      <c r="B66" s="881"/>
      <c r="C66" s="881"/>
      <c r="D66" s="881"/>
      <c r="E66" s="881"/>
      <c r="F66" s="316">
        <v>1</v>
      </c>
      <c r="G66" s="316"/>
      <c r="H66" s="316"/>
      <c r="I66" s="862"/>
      <c r="J66" s="862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870"/>
      <c r="O66" s="189"/>
      <c r="P66" s="189"/>
      <c r="Q66" s="189"/>
      <c r="R66" s="865"/>
      <c r="S66" s="869" t="s">
        <v>86</v>
      </c>
      <c r="T66" s="865"/>
      <c r="U66" s="869" t="s">
        <v>87</v>
      </c>
      <c r="V66" s="264"/>
      <c r="W66" s="964" t="s">
        <v>516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81"/>
      <c r="B67" s="881"/>
      <c r="C67" s="881"/>
      <c r="D67" s="881"/>
      <c r="E67" s="881"/>
      <c r="F67" s="316"/>
      <c r="G67" s="316"/>
      <c r="H67" s="316"/>
      <c r="I67" s="862"/>
      <c r="J67" s="862"/>
      <c r="K67" s="319"/>
      <c r="L67" s="168"/>
      <c r="M67" s="198"/>
      <c r="N67" s="870"/>
      <c r="O67" s="280"/>
      <c r="P67" s="277"/>
      <c r="Q67" s="278" t="str">
        <f>R66 &amp; "-" &amp; T66</f>
        <v>-</v>
      </c>
      <c r="R67" s="865"/>
      <c r="S67" s="869"/>
      <c r="T67" s="866"/>
      <c r="U67" s="869"/>
      <c r="V67" s="264"/>
      <c r="W67" s="965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81"/>
      <c r="B68" s="881"/>
      <c r="C68" s="881"/>
      <c r="D68" s="881"/>
      <c r="E68" s="881"/>
      <c r="F68" s="316"/>
      <c r="G68" s="316"/>
      <c r="H68" s="316"/>
      <c r="I68" s="862"/>
      <c r="J68" s="862"/>
      <c r="K68" s="195"/>
      <c r="L68" s="111"/>
      <c r="M68" s="172" t="s">
        <v>412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66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81"/>
      <c r="B69" s="881"/>
      <c r="C69" s="881"/>
      <c r="D69" s="881"/>
      <c r="E69" s="316"/>
      <c r="F69" s="468"/>
      <c r="G69" s="468"/>
      <c r="H69" s="468"/>
      <c r="I69" s="862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81"/>
      <c r="B70" s="881"/>
      <c r="C70" s="881"/>
      <c r="D70" s="316"/>
      <c r="E70" s="320"/>
      <c r="F70" s="468"/>
      <c r="G70" s="468"/>
      <c r="H70" s="468"/>
      <c r="I70" s="195"/>
      <c r="J70" s="84"/>
      <c r="K70" s="177"/>
      <c r="L70" s="111"/>
      <c r="M70" s="161" t="s">
        <v>413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81"/>
      <c r="B71" s="881"/>
      <c r="C71" s="316"/>
      <c r="D71" s="316"/>
      <c r="E71" s="320"/>
      <c r="F71" s="468"/>
      <c r="G71" s="468"/>
      <c r="H71" s="468"/>
      <c r="I71" s="195"/>
      <c r="J71" s="84"/>
      <c r="K71" s="177"/>
      <c r="L71" s="111"/>
      <c r="M71" s="160" t="s">
        <v>389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81"/>
      <c r="B72" s="316"/>
      <c r="C72" s="320"/>
      <c r="D72" s="320"/>
      <c r="E72" s="320"/>
      <c r="F72" s="468"/>
      <c r="G72" s="468"/>
      <c r="H72" s="468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8"/>
      <c r="H73" s="468"/>
      <c r="I73" s="194"/>
      <c r="J73" s="84"/>
      <c r="K73" s="319"/>
      <c r="L73" s="111"/>
      <c r="M73" s="203" t="s">
        <v>311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53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81">
        <v>1</v>
      </c>
      <c r="B77" s="316"/>
      <c r="C77" s="316"/>
      <c r="D77" s="316"/>
      <c r="E77" s="317"/>
      <c r="F77" s="468"/>
      <c r="G77" s="468"/>
      <c r="H77" s="468"/>
      <c r="I77" s="318"/>
      <c r="J77" s="177"/>
      <c r="K77" s="177"/>
      <c r="L77" s="315">
        <f>mergeValue(A77)</f>
        <v>1</v>
      </c>
      <c r="M77" s="570" t="s">
        <v>23</v>
      </c>
      <c r="N77" s="554"/>
      <c r="O77" s="936"/>
      <c r="P77" s="937"/>
      <c r="Q77" s="937"/>
      <c r="R77" s="937"/>
      <c r="S77" s="937"/>
      <c r="T77" s="937"/>
      <c r="U77" s="937"/>
      <c r="V77" s="938"/>
      <c r="W77" s="582" t="s">
        <v>513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81"/>
      <c r="B78" s="881">
        <v>1</v>
      </c>
      <c r="C78" s="316"/>
      <c r="D78" s="316"/>
      <c r="E78" s="468"/>
      <c r="F78" s="468"/>
      <c r="G78" s="468"/>
      <c r="H78" s="468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36"/>
      <c r="P78" s="937"/>
      <c r="Q78" s="937"/>
      <c r="R78" s="937"/>
      <c r="S78" s="937"/>
      <c r="T78" s="937"/>
      <c r="U78" s="937"/>
      <c r="V78" s="938"/>
      <c r="W78" s="268" t="s">
        <v>514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81"/>
      <c r="B79" s="881"/>
      <c r="C79" s="881">
        <v>1</v>
      </c>
      <c r="D79" s="316"/>
      <c r="E79" s="468"/>
      <c r="F79" s="468"/>
      <c r="G79" s="468"/>
      <c r="H79" s="468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646</v>
      </c>
      <c r="N79" s="267"/>
      <c r="O79" s="936"/>
      <c r="P79" s="937"/>
      <c r="Q79" s="937"/>
      <c r="R79" s="937"/>
      <c r="S79" s="937"/>
      <c r="T79" s="937"/>
      <c r="U79" s="937"/>
      <c r="V79" s="938"/>
      <c r="W79" s="268" t="s">
        <v>647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81"/>
      <c r="B80" s="881"/>
      <c r="C80" s="881"/>
      <c r="D80" s="881">
        <v>1</v>
      </c>
      <c r="E80" s="468"/>
      <c r="F80" s="468"/>
      <c r="G80" s="468"/>
      <c r="H80" s="468"/>
      <c r="I80" s="862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411</v>
      </c>
      <c r="N80" s="267"/>
      <c r="O80" s="941"/>
      <c r="P80" s="942"/>
      <c r="Q80" s="942"/>
      <c r="R80" s="942"/>
      <c r="S80" s="942"/>
      <c r="T80" s="942"/>
      <c r="U80" s="942"/>
      <c r="V80" s="943"/>
      <c r="W80" s="268" t="s">
        <v>637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42" s="35" customFormat="1" ht="33.75" hidden="1">
      <c r="A81" s="881"/>
      <c r="B81" s="881"/>
      <c r="C81" s="881"/>
      <c r="D81" s="881"/>
      <c r="E81" s="881">
        <v>1</v>
      </c>
      <c r="F81" s="468"/>
      <c r="G81" s="468"/>
      <c r="H81" s="468"/>
      <c r="I81" s="862"/>
      <c r="J81" s="862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944"/>
      <c r="P81" s="945"/>
      <c r="Q81" s="945"/>
      <c r="R81" s="945"/>
      <c r="S81" s="945"/>
      <c r="T81" s="945"/>
      <c r="U81" s="945"/>
      <c r="V81" s="946"/>
      <c r="W81" s="268" t="s">
        <v>515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42" s="35" customFormat="1" ht="66" hidden="1" customHeight="1">
      <c r="A82" s="881"/>
      <c r="B82" s="881"/>
      <c r="C82" s="881"/>
      <c r="D82" s="881"/>
      <c r="E82" s="881"/>
      <c r="F82" s="316">
        <v>1</v>
      </c>
      <c r="G82" s="316"/>
      <c r="H82" s="316"/>
      <c r="I82" s="862"/>
      <c r="J82" s="862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65"/>
      <c r="S82" s="869" t="s">
        <v>86</v>
      </c>
      <c r="T82" s="865"/>
      <c r="U82" s="869" t="s">
        <v>87</v>
      </c>
      <c r="V82" s="264"/>
      <c r="W82" s="964" t="s">
        <v>516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42" s="35" customFormat="1" ht="14.25" hidden="1" customHeight="1">
      <c r="A83" s="881"/>
      <c r="B83" s="881"/>
      <c r="C83" s="881"/>
      <c r="D83" s="881"/>
      <c r="E83" s="881"/>
      <c r="F83" s="316"/>
      <c r="G83" s="316"/>
      <c r="H83" s="316"/>
      <c r="I83" s="862"/>
      <c r="J83" s="862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65"/>
      <c r="S83" s="869"/>
      <c r="T83" s="866"/>
      <c r="U83" s="869"/>
      <c r="V83" s="264"/>
      <c r="W83" s="965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42" ht="15" hidden="1" customHeight="1">
      <c r="A84" s="881"/>
      <c r="B84" s="881"/>
      <c r="C84" s="881"/>
      <c r="D84" s="881"/>
      <c r="E84" s="881"/>
      <c r="F84" s="316"/>
      <c r="G84" s="316"/>
      <c r="H84" s="316"/>
      <c r="I84" s="862"/>
      <c r="J84" s="862"/>
      <c r="K84" s="195"/>
      <c r="L84" s="111"/>
      <c r="M84" s="172" t="s">
        <v>412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66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42" ht="14.25" hidden="1">
      <c r="A85" s="881"/>
      <c r="B85" s="881"/>
      <c r="C85" s="881"/>
      <c r="D85" s="881"/>
      <c r="E85" s="316"/>
      <c r="F85" s="468"/>
      <c r="G85" s="468"/>
      <c r="H85" s="468"/>
      <c r="I85" s="862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42" ht="14.25" hidden="1">
      <c r="A86" s="881"/>
      <c r="B86" s="881"/>
      <c r="C86" s="881"/>
      <c r="D86" s="316"/>
      <c r="E86" s="320"/>
      <c r="F86" s="468"/>
      <c r="G86" s="468"/>
      <c r="H86" s="468"/>
      <c r="I86" s="195"/>
      <c r="J86" s="84"/>
      <c r="K86" s="177"/>
      <c r="L86" s="111"/>
      <c r="M86" s="161" t="s">
        <v>413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42" ht="14.25" hidden="1">
      <c r="A87" s="881"/>
      <c r="B87" s="881"/>
      <c r="C87" s="316"/>
      <c r="D87" s="316"/>
      <c r="E87" s="320"/>
      <c r="F87" s="468"/>
      <c r="G87" s="468"/>
      <c r="H87" s="468"/>
      <c r="I87" s="195"/>
      <c r="J87" s="84"/>
      <c r="K87" s="177"/>
      <c r="L87" s="111"/>
      <c r="M87" s="160" t="s">
        <v>389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42" ht="14.25" hidden="1">
      <c r="A88" s="881"/>
      <c r="B88" s="316"/>
      <c r="C88" s="320"/>
      <c r="D88" s="320"/>
      <c r="E88" s="320"/>
      <c r="F88" s="468"/>
      <c r="G88" s="468"/>
      <c r="H88" s="468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42" ht="14.25" hidden="1">
      <c r="A89" s="316"/>
      <c r="B89" s="321"/>
      <c r="C89" s="321"/>
      <c r="D89" s="321"/>
      <c r="E89" s="322"/>
      <c r="F89" s="321"/>
      <c r="G89" s="468"/>
      <c r="H89" s="468"/>
      <c r="I89" s="194"/>
      <c r="J89" s="84"/>
      <c r="K89" s="319"/>
      <c r="L89" s="111"/>
      <c r="M89" s="203" t="s">
        <v>311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42" s="34" customFormat="1" ht="17.100000000000001" customHeight="1">
      <c r="G90" s="34" t="s">
        <v>15</v>
      </c>
      <c r="I90" s="34" t="s">
        <v>70</v>
      </c>
      <c r="V90" s="180"/>
    </row>
    <row r="91" spans="1:42" ht="17.100000000000001" customHeight="1">
      <c r="X91" s="631"/>
      <c r="Y91" s="42"/>
      <c r="Z91" s="42"/>
    </row>
    <row r="92" spans="1:42" s="701" customFormat="1" ht="270">
      <c r="A92" s="881">
        <v>1</v>
      </c>
      <c r="B92" s="743"/>
      <c r="C92" s="743"/>
      <c r="D92" s="743"/>
      <c r="E92" s="744"/>
      <c r="F92" s="744"/>
      <c r="G92" s="745"/>
      <c r="H92" s="745"/>
      <c r="I92" s="742"/>
      <c r="J92" s="718"/>
      <c r="K92" s="718"/>
      <c r="L92" s="741">
        <f>mergeValue(A92)</f>
        <v>1</v>
      </c>
      <c r="M92" s="618" t="s">
        <v>23</v>
      </c>
      <c r="N92" s="732"/>
      <c r="O92" s="864"/>
      <c r="P92" s="864"/>
      <c r="Q92" s="864"/>
      <c r="R92" s="864"/>
      <c r="S92" s="864"/>
      <c r="T92" s="864"/>
      <c r="U92" s="864"/>
      <c r="V92" s="864"/>
      <c r="W92" s="864"/>
      <c r="X92" s="864"/>
      <c r="Y92" s="864"/>
      <c r="Z92" s="864"/>
      <c r="AA92" s="864"/>
      <c r="AB92" s="864"/>
      <c r="AC92" s="864"/>
      <c r="AD92" s="533" t="s">
        <v>513</v>
      </c>
      <c r="AE92" s="736"/>
      <c r="AF92" s="736"/>
      <c r="AG92" s="736"/>
      <c r="AH92" s="736"/>
      <c r="AI92" s="736"/>
      <c r="AJ92" s="736"/>
      <c r="AK92" s="736"/>
      <c r="AL92" s="736"/>
      <c r="AM92" s="736"/>
      <c r="AN92" s="736"/>
      <c r="AO92" s="736"/>
      <c r="AP92" s="736"/>
    </row>
    <row r="93" spans="1:42" s="701" customFormat="1" ht="371.25">
      <c r="A93" s="881"/>
      <c r="B93" s="881">
        <v>1</v>
      </c>
      <c r="C93" s="743"/>
      <c r="D93" s="743"/>
      <c r="E93" s="746"/>
      <c r="F93" s="745"/>
      <c r="G93" s="745"/>
      <c r="H93" s="745"/>
      <c r="I93" s="724"/>
      <c r="J93" s="719"/>
      <c r="L93" s="741" t="str">
        <f>mergeValue(A93) &amp;"."&amp; mergeValue(B93)</f>
        <v>1.1</v>
      </c>
      <c r="M93" s="707" t="s">
        <v>18</v>
      </c>
      <c r="N93" s="732"/>
      <c r="O93" s="864"/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864"/>
      <c r="AC93" s="864"/>
      <c r="AD93" s="533" t="s">
        <v>514</v>
      </c>
      <c r="AE93" s="736"/>
      <c r="AF93" s="736"/>
      <c r="AG93" s="736"/>
      <c r="AH93" s="736"/>
      <c r="AI93" s="736"/>
      <c r="AJ93" s="736"/>
      <c r="AK93" s="736"/>
      <c r="AL93" s="736"/>
      <c r="AM93" s="736"/>
      <c r="AN93" s="736"/>
      <c r="AO93" s="736"/>
      <c r="AP93" s="736"/>
    </row>
    <row r="94" spans="1:42" s="701" customFormat="1" ht="409.5">
      <c r="A94" s="881"/>
      <c r="B94" s="881"/>
      <c r="C94" s="881">
        <v>1</v>
      </c>
      <c r="D94" s="743"/>
      <c r="E94" s="746"/>
      <c r="F94" s="745"/>
      <c r="G94" s="745"/>
      <c r="H94" s="745"/>
      <c r="I94" s="752"/>
      <c r="J94" s="719"/>
      <c r="K94" s="704"/>
      <c r="L94" s="741" t="str">
        <f>mergeValue(A94) &amp;"."&amp; mergeValue(B94)&amp;"."&amp; mergeValue(C94)</f>
        <v>1.1.1</v>
      </c>
      <c r="M94" s="708" t="s">
        <v>646</v>
      </c>
      <c r="N94" s="732"/>
      <c r="O94" s="864"/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864"/>
      <c r="AC94" s="864"/>
      <c r="AD94" s="533" t="s">
        <v>647</v>
      </c>
      <c r="AE94" s="736"/>
      <c r="AF94" s="736"/>
      <c r="AG94" s="736"/>
      <c r="AH94" s="739"/>
      <c r="AI94" s="736"/>
      <c r="AJ94" s="736"/>
      <c r="AK94" s="736"/>
      <c r="AL94" s="736"/>
      <c r="AM94" s="736"/>
      <c r="AN94" s="736"/>
      <c r="AO94" s="736"/>
      <c r="AP94" s="736"/>
    </row>
    <row r="95" spans="1:42" s="701" customFormat="1" ht="409.5">
      <c r="A95" s="881"/>
      <c r="B95" s="881"/>
      <c r="C95" s="881"/>
      <c r="D95" s="881">
        <v>1</v>
      </c>
      <c r="E95" s="746"/>
      <c r="F95" s="745"/>
      <c r="G95" s="745"/>
      <c r="H95" s="862"/>
      <c r="I95" s="719"/>
      <c r="J95" s="719"/>
      <c r="K95" s="704"/>
      <c r="L95" s="741" t="str">
        <f>mergeValue(A95) &amp;"."&amp; mergeValue(B95)&amp;"."&amp; mergeValue(C95)&amp;"."&amp; mergeValue(D95)</f>
        <v>1.1.1.1</v>
      </c>
      <c r="M95" s="709" t="s">
        <v>411</v>
      </c>
      <c r="N95" s="732"/>
      <c r="O95" s="863"/>
      <c r="P95" s="863"/>
      <c r="Q95" s="863"/>
      <c r="R95" s="863"/>
      <c r="S95" s="863"/>
      <c r="T95" s="863"/>
      <c r="U95" s="863"/>
      <c r="V95" s="863"/>
      <c r="W95" s="863"/>
      <c r="X95" s="863"/>
      <c r="Y95" s="863"/>
      <c r="Z95" s="863"/>
      <c r="AA95" s="863"/>
      <c r="AB95" s="863"/>
      <c r="AC95" s="863"/>
      <c r="AD95" s="533" t="s">
        <v>677</v>
      </c>
      <c r="AE95" s="736"/>
      <c r="AF95" s="736"/>
      <c r="AG95" s="736"/>
      <c r="AH95" s="739"/>
      <c r="AI95" s="736"/>
      <c r="AJ95" s="736"/>
      <c r="AK95" s="736"/>
      <c r="AL95" s="736"/>
      <c r="AM95" s="736"/>
      <c r="AN95" s="736"/>
      <c r="AO95" s="736"/>
      <c r="AP95" s="736"/>
    </row>
    <row r="96" spans="1:42" s="701" customFormat="1" ht="409.5">
      <c r="A96" s="881"/>
      <c r="B96" s="881"/>
      <c r="C96" s="881"/>
      <c r="D96" s="881"/>
      <c r="E96" s="882" t="s">
        <v>95</v>
      </c>
      <c r="F96" s="743"/>
      <c r="G96" s="745"/>
      <c r="H96" s="862"/>
      <c r="I96" s="862"/>
      <c r="J96" s="752"/>
      <c r="K96" s="704"/>
      <c r="L96" s="741" t="str">
        <f>mergeValue(A96) &amp;"."&amp; mergeValue(B96)&amp;"."&amp; mergeValue(C96)&amp;"."&amp; mergeValue(D96)&amp;"."&amp; mergeValue(E96)</f>
        <v>1.1.1.1.1</v>
      </c>
      <c r="M96" s="714" t="s">
        <v>10</v>
      </c>
      <c r="N96" s="733"/>
      <c r="O96" s="867"/>
      <c r="P96" s="867"/>
      <c r="Q96" s="867"/>
      <c r="R96" s="867"/>
      <c r="S96" s="867"/>
      <c r="T96" s="867"/>
      <c r="U96" s="867"/>
      <c r="V96" s="867"/>
      <c r="W96" s="867"/>
      <c r="X96" s="867"/>
      <c r="Y96" s="867"/>
      <c r="Z96" s="867"/>
      <c r="AA96" s="867"/>
      <c r="AB96" s="867"/>
      <c r="AC96" s="867"/>
      <c r="AD96" s="533" t="s">
        <v>515</v>
      </c>
      <c r="AE96" s="736"/>
      <c r="AF96" s="739" t="str">
        <f>strCheckUnique(AG96:AG100)</f>
        <v/>
      </c>
      <c r="AG96" s="736"/>
      <c r="AH96" s="739"/>
      <c r="AI96" s="736"/>
      <c r="AJ96" s="736"/>
      <c r="AK96" s="736"/>
      <c r="AL96" s="736"/>
      <c r="AM96" s="736"/>
      <c r="AN96" s="736"/>
      <c r="AO96" s="736"/>
      <c r="AP96" s="736"/>
    </row>
    <row r="97" spans="1:42" s="701" customFormat="1" ht="66" customHeight="1">
      <c r="A97" s="881"/>
      <c r="B97" s="881"/>
      <c r="C97" s="881"/>
      <c r="D97" s="881"/>
      <c r="E97" s="882"/>
      <c r="F97" s="881">
        <v>1</v>
      </c>
      <c r="G97" s="743"/>
      <c r="H97" s="862"/>
      <c r="I97" s="862"/>
      <c r="J97" s="862"/>
      <c r="K97" s="752"/>
      <c r="L97" s="741" t="str">
        <f>mergeValue(A97) &amp;"."&amp; mergeValue(B97)&amp;"."&amp; mergeValue(C97)&amp;"."&amp; mergeValue(D97)&amp;"."&amp; mergeValue(E97)&amp;"."&amp; mergeValue(F97)</f>
        <v>1.1.1.1.1.1</v>
      </c>
      <c r="M97" s="759"/>
      <c r="N97" s="870"/>
      <c r="O97" s="721"/>
      <c r="P97" s="784"/>
      <c r="Q97" s="784"/>
      <c r="R97" s="784"/>
      <c r="S97" s="721"/>
      <c r="T97" s="721"/>
      <c r="U97" s="721"/>
      <c r="V97" s="721"/>
      <c r="W97" s="721"/>
      <c r="X97" s="721"/>
      <c r="Y97" s="865"/>
      <c r="Z97" s="890" t="s">
        <v>86</v>
      </c>
      <c r="AA97" s="865"/>
      <c r="AB97" s="890" t="s">
        <v>87</v>
      </c>
      <c r="AC97" s="731"/>
      <c r="AD97" s="861" t="s">
        <v>680</v>
      </c>
      <c r="AE97" s="736" t="str">
        <f>strCheckDate(O98:AC98)</f>
        <v/>
      </c>
      <c r="AF97" s="736"/>
      <c r="AG97" s="739" t="str">
        <f>IF(M97="","",M97 )</f>
        <v/>
      </c>
      <c r="AH97" s="739"/>
      <c r="AI97" s="739"/>
      <c r="AJ97" s="739"/>
      <c r="AK97" s="736"/>
      <c r="AL97" s="736"/>
      <c r="AM97" s="736"/>
      <c r="AN97" s="736"/>
      <c r="AO97" s="736"/>
      <c r="AP97" s="736"/>
    </row>
    <row r="98" spans="1:42" s="701" customFormat="1" ht="14.25" hidden="1" customHeight="1">
      <c r="A98" s="881"/>
      <c r="B98" s="881"/>
      <c r="C98" s="881"/>
      <c r="D98" s="881"/>
      <c r="E98" s="882"/>
      <c r="F98" s="881"/>
      <c r="G98" s="743"/>
      <c r="H98" s="862"/>
      <c r="I98" s="862"/>
      <c r="J98" s="862"/>
      <c r="K98" s="752"/>
      <c r="L98" s="713"/>
      <c r="M98" s="755"/>
      <c r="N98" s="870"/>
      <c r="O98" s="737"/>
      <c r="P98" s="737"/>
      <c r="Q98" s="734"/>
      <c r="R98" s="735" t="str">
        <f>Y97 &amp; "-" &amp; AA97</f>
        <v>-</v>
      </c>
      <c r="S98" s="735"/>
      <c r="T98" s="735"/>
      <c r="U98" s="735"/>
      <c r="V98" s="735"/>
      <c r="W98" s="735"/>
      <c r="X98" s="735"/>
      <c r="Y98" s="865"/>
      <c r="Z98" s="890"/>
      <c r="AA98" s="866"/>
      <c r="AB98" s="890"/>
      <c r="AC98" s="731"/>
      <c r="AD98" s="861"/>
      <c r="AE98" s="736"/>
      <c r="AF98" s="736"/>
      <c r="AG98" s="736"/>
      <c r="AH98" s="739"/>
      <c r="AI98" s="736"/>
      <c r="AJ98" s="736"/>
      <c r="AK98" s="736"/>
      <c r="AL98" s="736"/>
      <c r="AM98" s="736"/>
      <c r="AN98" s="736"/>
      <c r="AO98" s="736"/>
      <c r="AP98" s="736"/>
    </row>
    <row r="99" spans="1:42" s="701" customFormat="1" ht="14.25" hidden="1" customHeight="1">
      <c r="A99" s="881"/>
      <c r="B99" s="881"/>
      <c r="C99" s="881"/>
      <c r="D99" s="881"/>
      <c r="E99" s="882"/>
      <c r="F99" s="881"/>
      <c r="G99" s="743"/>
      <c r="H99" s="862"/>
      <c r="I99" s="862"/>
      <c r="J99" s="862"/>
      <c r="K99" s="752"/>
      <c r="L99" s="705"/>
      <c r="M99" s="716"/>
      <c r="N99" s="722"/>
      <c r="O99" s="706"/>
      <c r="P99" s="706"/>
      <c r="Q99" s="706"/>
      <c r="R99" s="706"/>
      <c r="S99" s="706"/>
      <c r="T99" s="706"/>
      <c r="U99" s="706"/>
      <c r="V99" s="706"/>
      <c r="W99" s="706"/>
      <c r="X99" s="706"/>
      <c r="Y99" s="729"/>
      <c r="Z99" s="723"/>
      <c r="AA99" s="723"/>
      <c r="AB99" s="723"/>
      <c r="AC99" s="720"/>
      <c r="AD99" s="861"/>
      <c r="AE99" s="736"/>
      <c r="AF99" s="736"/>
      <c r="AG99" s="736"/>
      <c r="AH99" s="739"/>
      <c r="AI99" s="736"/>
      <c r="AJ99" s="736"/>
      <c r="AK99" s="736"/>
      <c r="AL99" s="736"/>
      <c r="AM99" s="736"/>
      <c r="AN99" s="736"/>
      <c r="AO99" s="736"/>
      <c r="AP99" s="736"/>
    </row>
    <row r="100" spans="1:42" s="700" customFormat="1" ht="15" customHeight="1">
      <c r="A100" s="881"/>
      <c r="B100" s="881"/>
      <c r="C100" s="881"/>
      <c r="D100" s="881"/>
      <c r="E100" s="882"/>
      <c r="F100" s="747"/>
      <c r="G100" s="745"/>
      <c r="H100" s="862"/>
      <c r="I100" s="862"/>
      <c r="J100" s="752"/>
      <c r="K100" s="725"/>
      <c r="L100" s="705"/>
      <c r="M100" s="715" t="s">
        <v>412</v>
      </c>
      <c r="N100" s="722"/>
      <c r="O100" s="706"/>
      <c r="P100" s="706"/>
      <c r="Q100" s="706"/>
      <c r="R100" s="706"/>
      <c r="S100" s="706"/>
      <c r="T100" s="706"/>
      <c r="U100" s="706"/>
      <c r="V100" s="706"/>
      <c r="W100" s="706"/>
      <c r="X100" s="706"/>
      <c r="Y100" s="729"/>
      <c r="Z100" s="723"/>
      <c r="AA100" s="723"/>
      <c r="AB100" s="723"/>
      <c r="AC100" s="720"/>
      <c r="AD100" s="861"/>
      <c r="AE100" s="738"/>
      <c r="AF100" s="738"/>
      <c r="AG100" s="738"/>
      <c r="AH100" s="739"/>
      <c r="AI100" s="738"/>
      <c r="AJ100" s="736"/>
      <c r="AK100" s="736"/>
      <c r="AL100" s="738"/>
      <c r="AM100" s="738"/>
      <c r="AN100" s="738"/>
      <c r="AO100" s="738"/>
      <c r="AP100" s="738"/>
    </row>
    <row r="101" spans="1:42" s="700" customFormat="1" ht="14.25">
      <c r="A101" s="881"/>
      <c r="B101" s="881"/>
      <c r="C101" s="881"/>
      <c r="D101" s="881"/>
      <c r="E101" s="746"/>
      <c r="F101" s="747"/>
      <c r="G101" s="745"/>
      <c r="H101" s="862"/>
      <c r="I101" s="703"/>
      <c r="J101" s="703"/>
      <c r="K101" s="725"/>
      <c r="L101" s="705"/>
      <c r="M101" s="712" t="s">
        <v>13</v>
      </c>
      <c r="N101" s="722"/>
      <c r="O101" s="706"/>
      <c r="P101" s="706"/>
      <c r="Q101" s="706"/>
      <c r="R101" s="706"/>
      <c r="S101" s="706"/>
      <c r="T101" s="706"/>
      <c r="U101" s="706"/>
      <c r="V101" s="706"/>
      <c r="W101" s="706"/>
      <c r="X101" s="706"/>
      <c r="Y101" s="729"/>
      <c r="Z101" s="723"/>
      <c r="AA101" s="723"/>
      <c r="AB101" s="722"/>
      <c r="AC101" s="723"/>
      <c r="AD101" s="720"/>
      <c r="AE101" s="738"/>
      <c r="AF101" s="738"/>
      <c r="AG101" s="738"/>
      <c r="AH101" s="738"/>
      <c r="AI101" s="738"/>
      <c r="AJ101" s="738"/>
      <c r="AK101" s="738"/>
      <c r="AL101" s="738"/>
      <c r="AM101" s="738"/>
      <c r="AN101" s="738"/>
      <c r="AO101" s="738"/>
      <c r="AP101" s="738"/>
    </row>
    <row r="102" spans="1:42" s="700" customFormat="1" ht="14.25">
      <c r="A102" s="881"/>
      <c r="B102" s="881"/>
      <c r="C102" s="881"/>
      <c r="D102" s="748"/>
      <c r="E102" s="748"/>
      <c r="F102" s="749"/>
      <c r="G102" s="748"/>
      <c r="H102" s="745"/>
      <c r="I102" s="725"/>
      <c r="J102" s="703"/>
      <c r="K102" s="718"/>
      <c r="L102" s="705"/>
      <c r="M102" s="711" t="s">
        <v>413</v>
      </c>
      <c r="N102" s="710"/>
      <c r="O102" s="706"/>
      <c r="P102" s="706"/>
      <c r="Q102" s="706"/>
      <c r="R102" s="706"/>
      <c r="S102" s="706"/>
      <c r="T102" s="706"/>
      <c r="U102" s="706"/>
      <c r="V102" s="706"/>
      <c r="W102" s="706"/>
      <c r="X102" s="706"/>
      <c r="Y102" s="729"/>
      <c r="Z102" s="723"/>
      <c r="AA102" s="723"/>
      <c r="AB102" s="722"/>
      <c r="AC102" s="723"/>
      <c r="AD102" s="720"/>
      <c r="AE102" s="738"/>
      <c r="AF102" s="738"/>
      <c r="AG102" s="738"/>
      <c r="AH102" s="738"/>
      <c r="AI102" s="738"/>
      <c r="AJ102" s="738"/>
      <c r="AK102" s="738"/>
      <c r="AL102" s="738"/>
      <c r="AM102" s="738"/>
      <c r="AN102" s="738"/>
      <c r="AO102" s="738"/>
      <c r="AP102" s="738"/>
    </row>
    <row r="103" spans="1:42" s="700" customFormat="1" ht="14.25">
      <c r="A103" s="881"/>
      <c r="B103" s="881"/>
      <c r="C103" s="748"/>
      <c r="D103" s="748"/>
      <c r="E103" s="748"/>
      <c r="F103" s="749"/>
      <c r="G103" s="748"/>
      <c r="H103" s="745"/>
      <c r="I103" s="725"/>
      <c r="J103" s="703"/>
      <c r="K103" s="718"/>
      <c r="L103" s="705"/>
      <c r="M103" s="710" t="s">
        <v>389</v>
      </c>
      <c r="N103" s="710"/>
      <c r="O103" s="710"/>
      <c r="P103" s="710"/>
      <c r="Q103" s="710"/>
      <c r="R103" s="710"/>
      <c r="S103" s="710"/>
      <c r="T103" s="710"/>
      <c r="U103" s="710"/>
      <c r="V103" s="710"/>
      <c r="W103" s="710"/>
      <c r="X103" s="710"/>
      <c r="Y103" s="729"/>
      <c r="Z103" s="723"/>
      <c r="AA103" s="723"/>
      <c r="AB103" s="722"/>
      <c r="AC103" s="723"/>
      <c r="AD103" s="720"/>
      <c r="AE103" s="738"/>
      <c r="AF103" s="738"/>
      <c r="AG103" s="738"/>
      <c r="AH103" s="738"/>
      <c r="AI103" s="738"/>
      <c r="AJ103" s="738"/>
      <c r="AK103" s="738"/>
      <c r="AL103" s="738"/>
      <c r="AM103" s="738"/>
      <c r="AN103" s="738"/>
      <c r="AO103" s="738"/>
      <c r="AP103" s="738"/>
    </row>
    <row r="104" spans="1:42" s="700" customFormat="1" ht="14.25">
      <c r="A104" s="881"/>
      <c r="B104" s="748"/>
      <c r="C104" s="748"/>
      <c r="D104" s="748"/>
      <c r="E104" s="748"/>
      <c r="F104" s="749"/>
      <c r="G104" s="748"/>
      <c r="H104" s="745"/>
      <c r="I104" s="725"/>
      <c r="J104" s="703"/>
      <c r="K104" s="718"/>
      <c r="L104" s="705"/>
      <c r="M104" s="717" t="s">
        <v>21</v>
      </c>
      <c r="N104" s="710"/>
      <c r="O104" s="710"/>
      <c r="P104" s="710"/>
      <c r="Q104" s="710"/>
      <c r="R104" s="710"/>
      <c r="S104" s="710"/>
      <c r="T104" s="710"/>
      <c r="U104" s="710"/>
      <c r="V104" s="710"/>
      <c r="W104" s="710"/>
      <c r="X104" s="710"/>
      <c r="Y104" s="729"/>
      <c r="Z104" s="723"/>
      <c r="AA104" s="723"/>
      <c r="AB104" s="722"/>
      <c r="AC104" s="723"/>
      <c r="AD104" s="720"/>
      <c r="AE104" s="738"/>
      <c r="AF104" s="738"/>
      <c r="AG104" s="738"/>
      <c r="AH104" s="738"/>
      <c r="AI104" s="738"/>
      <c r="AJ104" s="738"/>
      <c r="AK104" s="738"/>
      <c r="AL104" s="738"/>
      <c r="AM104" s="738"/>
      <c r="AN104" s="738"/>
      <c r="AO104" s="738"/>
      <c r="AP104" s="738"/>
    </row>
    <row r="105" spans="1:42" s="700" customFormat="1" ht="14.25">
      <c r="A105" s="743"/>
      <c r="B105" s="750"/>
      <c r="C105" s="750"/>
      <c r="D105" s="750"/>
      <c r="E105" s="751"/>
      <c r="F105" s="750"/>
      <c r="G105" s="745"/>
      <c r="H105" s="745"/>
      <c r="I105" s="724"/>
      <c r="J105" s="703"/>
      <c r="K105" s="752"/>
      <c r="L105" s="705"/>
      <c r="M105" s="757" t="s">
        <v>311</v>
      </c>
      <c r="N105" s="710"/>
      <c r="O105" s="710"/>
      <c r="P105" s="710"/>
      <c r="Q105" s="710"/>
      <c r="R105" s="710"/>
      <c r="S105" s="710"/>
      <c r="T105" s="710"/>
      <c r="U105" s="710"/>
      <c r="V105" s="710"/>
      <c r="W105" s="710"/>
      <c r="X105" s="710"/>
      <c r="Y105" s="729"/>
      <c r="Z105" s="723"/>
      <c r="AA105" s="723"/>
      <c r="AB105" s="722"/>
      <c r="AC105" s="723"/>
      <c r="AD105" s="720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</row>
    <row r="106" spans="1:42" s="701" customFormat="1" ht="66" customHeight="1">
      <c r="A106" s="35"/>
      <c r="B106" s="35"/>
      <c r="C106" s="35"/>
      <c r="D106" s="35"/>
      <c r="E106" s="35"/>
      <c r="F106" s="35"/>
      <c r="G106" s="743">
        <v>1</v>
      </c>
      <c r="H106" s="194"/>
      <c r="I106" s="195"/>
      <c r="J106" s="84"/>
      <c r="K106" s="752"/>
      <c r="L106" s="754" t="str">
        <f>mergeValue(A106) &amp;"."&amp; mergeValue(B106)&amp;"."&amp; mergeValue(C106)&amp;"."&amp; mergeValue(D106)&amp;"."&amp; mergeValue(E106)&amp;"."&amp; mergeValue(F106)&amp;"."&amp; mergeValue(G106)</f>
        <v>......1</v>
      </c>
      <c r="M106" s="625"/>
      <c r="N106" s="756"/>
      <c r="O106" s="721"/>
      <c r="P106" s="721"/>
      <c r="Q106" s="721"/>
      <c r="R106" s="721"/>
      <c r="S106" s="721"/>
      <c r="T106" s="721"/>
      <c r="U106" s="721"/>
      <c r="V106" s="721"/>
      <c r="W106" s="721"/>
      <c r="X106" s="721"/>
      <c r="Y106" s="702"/>
      <c r="Z106" s="699" t="s">
        <v>87</v>
      </c>
      <c r="AA106" s="731"/>
      <c r="AB106" s="270"/>
      <c r="AC106" s="731"/>
      <c r="AD106" s="753"/>
      <c r="AE106" s="736"/>
      <c r="AF106" s="736"/>
      <c r="AG106" s="739"/>
      <c r="AH106" s="739"/>
      <c r="AI106" s="739"/>
      <c r="AJ106" s="739"/>
      <c r="AK106" s="736"/>
      <c r="AL106" s="736"/>
      <c r="AM106" s="736"/>
      <c r="AN106" s="736"/>
      <c r="AO106" s="736"/>
      <c r="AP106" s="736"/>
    </row>
    <row r="107" spans="1:42" ht="17.100000000000001" hidden="1" customHeight="1"/>
    <row r="108" spans="1:42" ht="17.100000000000001" hidden="1" customHeight="1"/>
    <row r="109" spans="1:42" s="34" customFormat="1" ht="17.100000000000001" hidden="1" customHeight="1">
      <c r="G109" s="34" t="s">
        <v>15</v>
      </c>
      <c r="I109" s="34" t="s">
        <v>71</v>
      </c>
      <c r="U109" s="180"/>
    </row>
    <row r="110" spans="1:42" ht="17.100000000000001" hidden="1" customHeight="1">
      <c r="T110" s="125"/>
      <c r="U110" s="42"/>
    </row>
    <row r="111" spans="1:42" ht="16.5" hidden="1" customHeight="1">
      <c r="G111" s="177"/>
      <c r="H111" s="177"/>
      <c r="I111" s="177"/>
      <c r="J111" s="177"/>
      <c r="K111" s="177"/>
      <c r="L111" s="201" t="s">
        <v>95</v>
      </c>
      <c r="M111" s="197" t="s">
        <v>23</v>
      </c>
      <c r="N111" s="202"/>
      <c r="O111" s="936"/>
      <c r="P111" s="937"/>
      <c r="Q111" s="937"/>
      <c r="R111" s="937"/>
      <c r="S111" s="937"/>
      <c r="T111" s="937"/>
      <c r="U111" s="937"/>
      <c r="V111" s="938"/>
      <c r="W111" s="185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</row>
    <row r="112" spans="1:42" s="35" customFormat="1" ht="15" hidden="1" customHeight="1">
      <c r="G112" s="176"/>
      <c r="H112" s="175"/>
      <c r="I112" s="175"/>
      <c r="J112" s="178"/>
      <c r="L112" s="167" t="s">
        <v>297</v>
      </c>
      <c r="M112" s="157" t="s">
        <v>18</v>
      </c>
      <c r="N112" s="255"/>
      <c r="O112" s="936"/>
      <c r="P112" s="937"/>
      <c r="Q112" s="937"/>
      <c r="R112" s="937"/>
      <c r="S112" s="937"/>
      <c r="T112" s="937"/>
      <c r="U112" s="937"/>
      <c r="V112" s="938"/>
      <c r="W112" s="185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</row>
    <row r="113" spans="7:35" s="35" customFormat="1" ht="15" hidden="1" customHeight="1">
      <c r="G113" s="176"/>
      <c r="H113" s="175"/>
      <c r="I113" s="175"/>
      <c r="J113" s="178"/>
      <c r="L113" s="167" t="s">
        <v>8</v>
      </c>
      <c r="M113" s="158" t="s">
        <v>7</v>
      </c>
      <c r="N113" s="256"/>
      <c r="O113" s="936"/>
      <c r="P113" s="937"/>
      <c r="Q113" s="937"/>
      <c r="R113" s="937"/>
      <c r="S113" s="937"/>
      <c r="T113" s="937"/>
      <c r="U113" s="937"/>
      <c r="V113" s="938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11</v>
      </c>
      <c r="M114" s="159" t="s">
        <v>25</v>
      </c>
      <c r="N114" s="257"/>
      <c r="O114" s="936"/>
      <c r="P114" s="937"/>
      <c r="Q114" s="937"/>
      <c r="R114" s="937"/>
      <c r="S114" s="937"/>
      <c r="T114" s="937"/>
      <c r="U114" s="937"/>
      <c r="V114" s="938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24.95" hidden="1" customHeight="1">
      <c r="G115" s="177"/>
      <c r="H115" s="175"/>
      <c r="I115" s="904"/>
      <c r="J115" s="178"/>
      <c r="L115" s="167"/>
      <c r="M115" s="169"/>
      <c r="N115" s="188"/>
      <c r="O115" s="266"/>
      <c r="P115" s="252"/>
      <c r="Q115" s="252"/>
      <c r="R115" s="252"/>
      <c r="S115" s="252"/>
      <c r="T115" s="252"/>
      <c r="U115" s="252"/>
      <c r="V115" s="253"/>
      <c r="W115" s="187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15" hidden="1" customHeight="1">
      <c r="G116" s="179"/>
      <c r="H116" s="175"/>
      <c r="I116" s="904"/>
      <c r="J116" s="905"/>
      <c r="L116" s="167" t="s">
        <v>22</v>
      </c>
      <c r="M116" s="170" t="s">
        <v>10</v>
      </c>
      <c r="N116" s="254"/>
      <c r="O116" s="959"/>
      <c r="P116" s="960"/>
      <c r="Q116" s="960"/>
      <c r="R116" s="960"/>
      <c r="S116" s="960"/>
      <c r="T116" s="960"/>
      <c r="U116" s="960"/>
      <c r="V116" s="961"/>
      <c r="W116" s="185"/>
      <c r="X116" s="279"/>
      <c r="Y116" s="293" t="str">
        <f>strCheckUnique(Z116:Z119)</f>
        <v/>
      </c>
      <c r="Z116" s="279"/>
      <c r="AA116" s="293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7.100000000000001" hidden="1" customHeight="1">
      <c r="G117" s="179"/>
      <c r="H117" s="175">
        <v>1</v>
      </c>
      <c r="I117" s="904"/>
      <c r="J117" s="905"/>
      <c r="K117" s="196"/>
      <c r="L117" s="168"/>
      <c r="M117" s="171"/>
      <c r="N117" s="198"/>
      <c r="O117" s="189"/>
      <c r="P117" s="189"/>
      <c r="Q117" s="189"/>
      <c r="R117" s="939"/>
      <c r="S117" s="947" t="s">
        <v>86</v>
      </c>
      <c r="T117" s="939"/>
      <c r="U117" s="953" t="s">
        <v>87</v>
      </c>
      <c r="V117" s="182"/>
      <c r="W117" s="185"/>
      <c r="X117" s="279" t="str">
        <f>strCheckDate(O118:V118)</f>
        <v/>
      </c>
      <c r="Y117" s="293"/>
      <c r="Z117" s="293" t="str">
        <f>IF(M117="","",M117 )</f>
        <v/>
      </c>
      <c r="AA117" s="293"/>
      <c r="AB117" s="293"/>
      <c r="AC117" s="293"/>
      <c r="AD117" s="279"/>
      <c r="AE117" s="279"/>
      <c r="AF117" s="279"/>
      <c r="AG117" s="279"/>
      <c r="AH117" s="279"/>
      <c r="AI117" s="279"/>
    </row>
    <row r="118" spans="7:35" s="35" customFormat="1" ht="0.2" hidden="1" customHeight="1">
      <c r="G118" s="179"/>
      <c r="H118" s="175"/>
      <c r="I118" s="904"/>
      <c r="J118" s="905"/>
      <c r="K118" s="196"/>
      <c r="L118" s="191"/>
      <c r="M118" s="198"/>
      <c r="N118" s="198"/>
      <c r="O118" s="198"/>
      <c r="P118" s="198"/>
      <c r="Q118" s="278" t="str">
        <f>R117 &amp; "-" &amp; T117</f>
        <v>-</v>
      </c>
      <c r="R118" s="940"/>
      <c r="S118" s="948"/>
      <c r="T118" s="940"/>
      <c r="U118" s="954"/>
      <c r="V118" s="182"/>
      <c r="W118" s="187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</row>
    <row r="119" spans="7:35" ht="15" hidden="1" customHeight="1">
      <c r="G119" s="179"/>
      <c r="H119" s="177"/>
      <c r="I119" s="904"/>
      <c r="J119" s="905"/>
      <c r="K119" s="177"/>
      <c r="L119" s="111"/>
      <c r="M119" s="173" t="s">
        <v>28</v>
      </c>
      <c r="N119" s="173"/>
      <c r="O119" s="173"/>
      <c r="P119" s="173"/>
      <c r="Q119" s="173"/>
      <c r="R119" s="173"/>
      <c r="S119" s="173"/>
      <c r="T119" s="173"/>
      <c r="U119" s="261"/>
      <c r="V119" s="156"/>
      <c r="W119" s="1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</row>
    <row r="120" spans="7:35" ht="15" hidden="1" customHeight="1">
      <c r="G120" s="177"/>
      <c r="H120" s="177"/>
      <c r="I120" s="904"/>
      <c r="J120" s="84"/>
      <c r="K120" s="177"/>
      <c r="L120" s="111"/>
      <c r="M120" s="172" t="s">
        <v>13</v>
      </c>
      <c r="N120" s="172"/>
      <c r="O120" s="172"/>
      <c r="P120" s="172"/>
      <c r="Q120" s="172"/>
      <c r="R120" s="172"/>
      <c r="S120" s="172"/>
      <c r="T120" s="172"/>
      <c r="U120" s="262"/>
      <c r="V120" s="156"/>
      <c r="W120" s="184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6"/>
      <c r="H121" s="177"/>
      <c r="I121" s="177"/>
      <c r="J121" s="84"/>
      <c r="K121" s="177"/>
      <c r="L121" s="111"/>
      <c r="M121" s="162"/>
      <c r="N121" s="162"/>
      <c r="O121" s="162"/>
      <c r="P121" s="162"/>
      <c r="Q121" s="162"/>
      <c r="R121" s="162"/>
      <c r="S121" s="162"/>
      <c r="T121" s="162"/>
      <c r="U121" s="258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1" t="s">
        <v>19</v>
      </c>
      <c r="N122" s="161"/>
      <c r="O122" s="161"/>
      <c r="P122" s="161"/>
      <c r="Q122" s="161"/>
      <c r="R122" s="161"/>
      <c r="S122" s="161"/>
      <c r="T122" s="161"/>
      <c r="U122" s="259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0" t="s">
        <v>20</v>
      </c>
      <c r="N123" s="160"/>
      <c r="O123" s="160"/>
      <c r="P123" s="160"/>
      <c r="Q123" s="160"/>
      <c r="R123" s="160"/>
      <c r="S123" s="160"/>
      <c r="T123" s="160"/>
      <c r="U123" s="260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74" t="s">
        <v>21</v>
      </c>
      <c r="N124" s="174"/>
      <c r="O124" s="174"/>
      <c r="P124" s="174"/>
      <c r="Q124" s="174"/>
      <c r="R124" s="174"/>
      <c r="S124" s="174"/>
      <c r="T124" s="174"/>
      <c r="U124" s="263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7.100000000000001" hidden="1" customHeight="1"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</row>
    <row r="126" spans="7:35" s="34" customFormat="1" ht="17.100000000000001" hidden="1" customHeight="1">
      <c r="G126" s="34" t="s">
        <v>15</v>
      </c>
      <c r="I126" s="34" t="s">
        <v>185</v>
      </c>
      <c r="V126" s="180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</row>
    <row r="127" spans="7:35" ht="17.100000000000001" hidden="1" customHeight="1">
      <c r="T127" s="125"/>
      <c r="U127" s="42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</row>
    <row r="128" spans="7:35" ht="16.5" hidden="1" customHeight="1">
      <c r="G128" s="177"/>
      <c r="H128" s="177"/>
      <c r="I128" s="177"/>
      <c r="J128" s="177"/>
      <c r="K128" s="177"/>
      <c r="L128" s="201" t="s">
        <v>95</v>
      </c>
      <c r="M128" s="197" t="s">
        <v>23</v>
      </c>
      <c r="N128" s="202"/>
      <c r="O128" s="936"/>
      <c r="P128" s="937"/>
      <c r="Q128" s="937"/>
      <c r="R128" s="937"/>
      <c r="S128" s="937"/>
      <c r="T128" s="937"/>
      <c r="U128" s="937"/>
      <c r="V128" s="938"/>
      <c r="W128" s="185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</row>
    <row r="129" spans="7:35" s="35" customFormat="1" ht="15" hidden="1" customHeight="1">
      <c r="G129" s="176"/>
      <c r="H129" s="175"/>
      <c r="I129" s="175"/>
      <c r="J129" s="178"/>
      <c r="L129" s="167" t="s">
        <v>297</v>
      </c>
      <c r="M129" s="157" t="s">
        <v>18</v>
      </c>
      <c r="N129" s="255"/>
      <c r="O129" s="936"/>
      <c r="P129" s="937"/>
      <c r="Q129" s="937"/>
      <c r="R129" s="937"/>
      <c r="S129" s="937"/>
      <c r="T129" s="937"/>
      <c r="U129" s="937"/>
      <c r="V129" s="938"/>
      <c r="W129" s="185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</row>
    <row r="130" spans="7:35" s="35" customFormat="1" ht="15" hidden="1" customHeight="1">
      <c r="G130" s="176"/>
      <c r="H130" s="175"/>
      <c r="I130" s="175"/>
      <c r="J130" s="178"/>
      <c r="L130" s="167" t="s">
        <v>8</v>
      </c>
      <c r="M130" s="158" t="s">
        <v>7</v>
      </c>
      <c r="N130" s="256"/>
      <c r="O130" s="936"/>
      <c r="P130" s="937"/>
      <c r="Q130" s="937"/>
      <c r="R130" s="937"/>
      <c r="S130" s="937"/>
      <c r="T130" s="937"/>
      <c r="U130" s="937"/>
      <c r="V130" s="938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11</v>
      </c>
      <c r="M131" s="159" t="s">
        <v>25</v>
      </c>
      <c r="N131" s="257"/>
      <c r="O131" s="936"/>
      <c r="P131" s="937"/>
      <c r="Q131" s="937"/>
      <c r="R131" s="937"/>
      <c r="S131" s="937"/>
      <c r="T131" s="937"/>
      <c r="U131" s="937"/>
      <c r="V131" s="938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24.95" hidden="1" customHeight="1">
      <c r="G132" s="177"/>
      <c r="H132" s="175"/>
      <c r="I132" s="904"/>
      <c r="J132" s="178"/>
      <c r="L132" s="167"/>
      <c r="M132" s="169"/>
      <c r="N132" s="188"/>
      <c r="O132" s="266"/>
      <c r="P132" s="252"/>
      <c r="Q132" s="252"/>
      <c r="R132" s="252"/>
      <c r="S132" s="252"/>
      <c r="T132" s="252"/>
      <c r="U132" s="252"/>
      <c r="V132" s="253"/>
      <c r="W132" s="187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15" hidden="1" customHeight="1">
      <c r="G133" s="179"/>
      <c r="H133" s="175"/>
      <c r="I133" s="904"/>
      <c r="J133" s="905"/>
      <c r="L133" s="167" t="s">
        <v>22</v>
      </c>
      <c r="M133" s="170" t="s">
        <v>10</v>
      </c>
      <c r="N133" s="254"/>
      <c r="O133" s="959"/>
      <c r="P133" s="960"/>
      <c r="Q133" s="960"/>
      <c r="R133" s="960"/>
      <c r="S133" s="960"/>
      <c r="T133" s="960"/>
      <c r="U133" s="960"/>
      <c r="V133" s="961"/>
      <c r="W133" s="185"/>
      <c r="X133" s="279"/>
      <c r="Y133" s="293" t="str">
        <f>strCheckUnique(Z133:Z136)</f>
        <v/>
      </c>
      <c r="Z133" s="279"/>
      <c r="AA133" s="293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7.100000000000001" hidden="1" customHeight="1">
      <c r="G134" s="179"/>
      <c r="H134" s="175">
        <v>1</v>
      </c>
      <c r="I134" s="904"/>
      <c r="J134" s="905"/>
      <c r="K134" s="196"/>
      <c r="L134" s="168"/>
      <c r="M134" s="171"/>
      <c r="N134" s="198"/>
      <c r="O134" s="189"/>
      <c r="P134" s="189"/>
      <c r="Q134" s="189"/>
      <c r="R134" s="939"/>
      <c r="S134" s="947" t="s">
        <v>86</v>
      </c>
      <c r="T134" s="939"/>
      <c r="U134" s="953" t="s">
        <v>87</v>
      </c>
      <c r="V134" s="182"/>
      <c r="W134" s="185"/>
      <c r="X134" s="279" t="str">
        <f>strCheckDate(O135:V135)</f>
        <v/>
      </c>
      <c r="Y134" s="293"/>
      <c r="Z134" s="293" t="str">
        <f>IF(M134="","",M134 )</f>
        <v/>
      </c>
      <c r="AA134" s="293"/>
      <c r="AB134" s="293"/>
      <c r="AC134" s="293"/>
      <c r="AD134" s="279"/>
      <c r="AE134" s="279"/>
      <c r="AF134" s="279"/>
      <c r="AG134" s="279"/>
      <c r="AH134" s="279"/>
      <c r="AI134" s="279"/>
    </row>
    <row r="135" spans="7:35" s="35" customFormat="1" ht="0.2" hidden="1" customHeight="1">
      <c r="G135" s="179"/>
      <c r="H135" s="175"/>
      <c r="I135" s="904"/>
      <c r="J135" s="905"/>
      <c r="K135" s="196"/>
      <c r="L135" s="191"/>
      <c r="M135" s="198"/>
      <c r="N135" s="198"/>
      <c r="O135" s="198"/>
      <c r="P135" s="198"/>
      <c r="Q135" s="278" t="str">
        <f>R134 &amp; "-" &amp; T134</f>
        <v>-</v>
      </c>
      <c r="R135" s="940"/>
      <c r="S135" s="948"/>
      <c r="T135" s="940"/>
      <c r="U135" s="954"/>
      <c r="V135" s="182"/>
      <c r="W135" s="187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</row>
    <row r="136" spans="7:35" ht="15" hidden="1" customHeight="1">
      <c r="G136" s="179"/>
      <c r="H136" s="177"/>
      <c r="I136" s="904"/>
      <c r="J136" s="905"/>
      <c r="K136" s="177"/>
      <c r="L136" s="111"/>
      <c r="M136" s="173" t="s">
        <v>28</v>
      </c>
      <c r="N136" s="173"/>
      <c r="O136" s="173"/>
      <c r="P136" s="173"/>
      <c r="Q136" s="173"/>
      <c r="R136" s="173"/>
      <c r="S136" s="173"/>
      <c r="T136" s="173"/>
      <c r="U136" s="261"/>
      <c r="V136" s="156"/>
      <c r="W136" s="1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</row>
    <row r="137" spans="7:35" ht="15" hidden="1" customHeight="1">
      <c r="G137" s="177"/>
      <c r="H137" s="177"/>
      <c r="I137" s="904"/>
      <c r="J137" s="84"/>
      <c r="K137" s="177"/>
      <c r="L137" s="111"/>
      <c r="M137" s="172" t="s">
        <v>13</v>
      </c>
      <c r="N137" s="172"/>
      <c r="O137" s="172"/>
      <c r="P137" s="172"/>
      <c r="Q137" s="172"/>
      <c r="R137" s="172"/>
      <c r="S137" s="172"/>
      <c r="T137" s="172"/>
      <c r="U137" s="262"/>
      <c r="V137" s="156"/>
      <c r="W137" s="184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6"/>
      <c r="H138" s="177"/>
      <c r="I138" s="177"/>
      <c r="J138" s="84"/>
      <c r="K138" s="177"/>
      <c r="L138" s="111"/>
      <c r="M138" s="162"/>
      <c r="N138" s="162"/>
      <c r="O138" s="162"/>
      <c r="P138" s="162"/>
      <c r="Q138" s="162"/>
      <c r="R138" s="162"/>
      <c r="S138" s="162"/>
      <c r="T138" s="162"/>
      <c r="U138" s="258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1" t="s">
        <v>19</v>
      </c>
      <c r="N139" s="161"/>
      <c r="O139" s="161"/>
      <c r="P139" s="161"/>
      <c r="Q139" s="161"/>
      <c r="R139" s="161"/>
      <c r="S139" s="161"/>
      <c r="T139" s="161"/>
      <c r="U139" s="259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0" t="s">
        <v>20</v>
      </c>
      <c r="N140" s="160"/>
      <c r="O140" s="160"/>
      <c r="P140" s="160"/>
      <c r="Q140" s="160"/>
      <c r="R140" s="160"/>
      <c r="S140" s="160"/>
      <c r="T140" s="160"/>
      <c r="U140" s="260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74" t="s">
        <v>21</v>
      </c>
      <c r="N141" s="174"/>
      <c r="O141" s="174"/>
      <c r="P141" s="174"/>
      <c r="Q141" s="174"/>
      <c r="R141" s="174"/>
      <c r="S141" s="174"/>
      <c r="T141" s="174"/>
      <c r="U141" s="263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7.100000000000001" hidden="1" customHeight="1"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</row>
    <row r="143" spans="7:35" s="34" customFormat="1" ht="17.100000000000001" hidden="1" customHeight="1">
      <c r="G143" s="34" t="s">
        <v>15</v>
      </c>
      <c r="I143" s="34" t="s">
        <v>186</v>
      </c>
      <c r="V143" s="180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99"/>
      <c r="AH143" s="299"/>
    </row>
    <row r="144" spans="7:35" ht="17.100000000000001" hidden="1" customHeight="1">
      <c r="T144" s="125"/>
      <c r="U144" s="42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</row>
    <row r="145" spans="1:35" ht="16.5" hidden="1" customHeight="1">
      <c r="G145" s="177"/>
      <c r="H145" s="177"/>
      <c r="I145" s="177"/>
      <c r="J145" s="177"/>
      <c r="K145" s="177"/>
      <c r="L145" s="201" t="s">
        <v>95</v>
      </c>
      <c r="M145" s="197" t="s">
        <v>23</v>
      </c>
      <c r="N145" s="202"/>
      <c r="O145" s="936"/>
      <c r="P145" s="937"/>
      <c r="Q145" s="937"/>
      <c r="R145" s="937"/>
      <c r="S145" s="937"/>
      <c r="T145" s="937"/>
      <c r="U145" s="937"/>
      <c r="V145" s="938"/>
      <c r="W145" s="185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</row>
    <row r="146" spans="1:35" s="35" customFormat="1" ht="15" hidden="1" customHeight="1">
      <c r="G146" s="176"/>
      <c r="H146" s="175"/>
      <c r="I146" s="175"/>
      <c r="J146" s="178"/>
      <c r="L146" s="167" t="s">
        <v>297</v>
      </c>
      <c r="M146" s="157" t="s">
        <v>18</v>
      </c>
      <c r="N146" s="255"/>
      <c r="O146" s="936"/>
      <c r="P146" s="937"/>
      <c r="Q146" s="937"/>
      <c r="R146" s="937"/>
      <c r="S146" s="937"/>
      <c r="T146" s="937"/>
      <c r="U146" s="937"/>
      <c r="V146" s="938"/>
      <c r="W146" s="185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</row>
    <row r="147" spans="1:35" s="35" customFormat="1" ht="15" hidden="1" customHeight="1">
      <c r="G147" s="176"/>
      <c r="H147" s="175"/>
      <c r="I147" s="175"/>
      <c r="J147" s="178"/>
      <c r="L147" s="167" t="s">
        <v>8</v>
      </c>
      <c r="M147" s="158" t="s">
        <v>7</v>
      </c>
      <c r="N147" s="256"/>
      <c r="O147" s="936"/>
      <c r="P147" s="937"/>
      <c r="Q147" s="937"/>
      <c r="R147" s="937"/>
      <c r="S147" s="937"/>
      <c r="T147" s="937"/>
      <c r="U147" s="937"/>
      <c r="V147" s="938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1:35" s="35" customFormat="1" ht="15" hidden="1" customHeight="1">
      <c r="G148" s="176"/>
      <c r="H148" s="175"/>
      <c r="I148" s="175"/>
      <c r="J148" s="178"/>
      <c r="L148" s="167" t="s">
        <v>11</v>
      </c>
      <c r="M148" s="159" t="s">
        <v>25</v>
      </c>
      <c r="N148" s="257"/>
      <c r="O148" s="936"/>
      <c r="P148" s="937"/>
      <c r="Q148" s="937"/>
      <c r="R148" s="937"/>
      <c r="S148" s="937"/>
      <c r="T148" s="937"/>
      <c r="U148" s="937"/>
      <c r="V148" s="938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1:35" s="35" customFormat="1" ht="24.95" hidden="1" customHeight="1">
      <c r="G149" s="177"/>
      <c r="H149" s="175"/>
      <c r="I149" s="904"/>
      <c r="J149" s="178"/>
      <c r="L149" s="167" t="s">
        <v>12</v>
      </c>
      <c r="M149" s="169" t="s">
        <v>9</v>
      </c>
      <c r="N149" s="188"/>
      <c r="O149" s="944"/>
      <c r="P149" s="945"/>
      <c r="Q149" s="945"/>
      <c r="R149" s="945"/>
      <c r="S149" s="945"/>
      <c r="T149" s="945"/>
      <c r="U149" s="945"/>
      <c r="V149" s="946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1:35" s="35" customFormat="1" ht="15" hidden="1" customHeight="1">
      <c r="G150" s="179"/>
      <c r="H150" s="175"/>
      <c r="I150" s="904"/>
      <c r="J150" s="905"/>
      <c r="L150" s="167" t="s">
        <v>22</v>
      </c>
      <c r="M150" s="170" t="s">
        <v>10</v>
      </c>
      <c r="N150" s="254"/>
      <c r="O150" s="959"/>
      <c r="P150" s="960"/>
      <c r="Q150" s="960"/>
      <c r="R150" s="960"/>
      <c r="S150" s="960"/>
      <c r="T150" s="960"/>
      <c r="U150" s="960"/>
      <c r="V150" s="961"/>
      <c r="W150" s="185"/>
      <c r="X150" s="279"/>
      <c r="Y150" s="293" t="str">
        <f>strCheckUnique(Z150:Z153)</f>
        <v/>
      </c>
      <c r="Z150" s="279"/>
      <c r="AA150" s="293"/>
      <c r="AB150" s="279"/>
      <c r="AC150" s="279"/>
      <c r="AD150" s="279"/>
      <c r="AE150" s="279"/>
      <c r="AF150" s="279"/>
      <c r="AG150" s="279"/>
      <c r="AH150" s="279"/>
      <c r="AI150" s="279"/>
    </row>
    <row r="151" spans="1:35" s="35" customFormat="1" ht="15.75" hidden="1" customHeight="1">
      <c r="G151" s="179"/>
      <c r="H151" s="175">
        <v>1</v>
      </c>
      <c r="I151" s="904"/>
      <c r="J151" s="905"/>
      <c r="K151" s="196"/>
      <c r="L151" s="168"/>
      <c r="M151" s="171"/>
      <c r="N151" s="198"/>
      <c r="O151" s="300"/>
      <c r="P151" s="189"/>
      <c r="Q151" s="189"/>
      <c r="R151" s="939"/>
      <c r="S151" s="947" t="s">
        <v>86</v>
      </c>
      <c r="T151" s="939"/>
      <c r="U151" s="953" t="s">
        <v>87</v>
      </c>
      <c r="V151" s="182"/>
      <c r="W151" s="185"/>
      <c r="X151" s="279" t="str">
        <f>strCheckDate(O152:V152)</f>
        <v/>
      </c>
      <c r="Y151" s="293"/>
      <c r="Z151" s="293" t="str">
        <f>IF(M151="","",M151 )</f>
        <v/>
      </c>
      <c r="AA151" s="293"/>
      <c r="AB151" s="293"/>
      <c r="AC151" s="293"/>
      <c r="AD151" s="279"/>
      <c r="AE151" s="279"/>
      <c r="AF151" s="279"/>
      <c r="AG151" s="279"/>
      <c r="AH151" s="279"/>
      <c r="AI151" s="279"/>
    </row>
    <row r="152" spans="1:35" s="35" customFormat="1" ht="0.2" hidden="1" customHeight="1">
      <c r="G152" s="179"/>
      <c r="H152" s="175"/>
      <c r="I152" s="904"/>
      <c r="J152" s="905"/>
      <c r="K152" s="196"/>
      <c r="L152" s="191"/>
      <c r="M152" s="198"/>
      <c r="N152" s="198"/>
      <c r="O152" s="198"/>
      <c r="P152" s="198"/>
      <c r="Q152" s="278" t="str">
        <f>R151 &amp; "-" &amp; T151</f>
        <v>-</v>
      </c>
      <c r="R152" s="940"/>
      <c r="S152" s="948"/>
      <c r="T152" s="940"/>
      <c r="U152" s="954"/>
      <c r="V152" s="182"/>
      <c r="W152" s="187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</row>
    <row r="153" spans="1:35" ht="15" hidden="1" customHeight="1">
      <c r="G153" s="179"/>
      <c r="H153" s="177"/>
      <c r="I153" s="904"/>
      <c r="J153" s="905"/>
      <c r="K153" s="177"/>
      <c r="L153" s="111"/>
      <c r="M153" s="173" t="s">
        <v>28</v>
      </c>
      <c r="N153" s="173"/>
      <c r="O153" s="173"/>
      <c r="P153" s="173"/>
      <c r="Q153" s="173"/>
      <c r="R153" s="173"/>
      <c r="S153" s="173"/>
      <c r="T153" s="173"/>
      <c r="U153" s="261"/>
      <c r="V153" s="156"/>
      <c r="W153" s="1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</row>
    <row r="154" spans="1:35" ht="15" hidden="1" customHeight="1">
      <c r="G154" s="177"/>
      <c r="H154" s="177"/>
      <c r="I154" s="904"/>
      <c r="J154" s="84"/>
      <c r="K154" s="177"/>
      <c r="L154" s="111"/>
      <c r="M154" s="172" t="s">
        <v>13</v>
      </c>
      <c r="N154" s="172"/>
      <c r="O154" s="172"/>
      <c r="P154" s="172"/>
      <c r="Q154" s="172"/>
      <c r="R154" s="172"/>
      <c r="S154" s="172"/>
      <c r="T154" s="172"/>
      <c r="U154" s="262"/>
      <c r="V154" s="156"/>
      <c r="W154" s="184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1:35" ht="15" hidden="1" customHeight="1">
      <c r="G155" s="176"/>
      <c r="H155" s="177"/>
      <c r="I155" s="177"/>
      <c r="J155" s="84"/>
      <c r="K155" s="177"/>
      <c r="L155" s="111"/>
      <c r="M155" s="162" t="s">
        <v>14</v>
      </c>
      <c r="N155" s="162"/>
      <c r="O155" s="162"/>
      <c r="P155" s="162"/>
      <c r="Q155" s="162"/>
      <c r="R155" s="162"/>
      <c r="S155" s="162"/>
      <c r="T155" s="162"/>
      <c r="U155" s="258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1:35" ht="15" hidden="1" customHeight="1">
      <c r="G156" s="176"/>
      <c r="H156" s="177"/>
      <c r="I156" s="177"/>
      <c r="J156" s="84"/>
      <c r="K156" s="177"/>
      <c r="L156" s="111"/>
      <c r="M156" s="161" t="s">
        <v>19</v>
      </c>
      <c r="N156" s="161"/>
      <c r="O156" s="161"/>
      <c r="P156" s="161"/>
      <c r="Q156" s="161"/>
      <c r="R156" s="161"/>
      <c r="S156" s="161"/>
      <c r="T156" s="161"/>
      <c r="U156" s="259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1:35" ht="15" hidden="1" customHeight="1">
      <c r="G157" s="176"/>
      <c r="H157" s="177"/>
      <c r="I157" s="177"/>
      <c r="J157" s="84"/>
      <c r="K157" s="177"/>
      <c r="L157" s="111"/>
      <c r="M157" s="160" t="s">
        <v>20</v>
      </c>
      <c r="N157" s="160"/>
      <c r="O157" s="160"/>
      <c r="P157" s="160"/>
      <c r="Q157" s="160"/>
      <c r="R157" s="160"/>
      <c r="S157" s="160"/>
      <c r="T157" s="160"/>
      <c r="U157" s="260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1:35" ht="7.5" hidden="1" customHeight="1">
      <c r="G158" s="176"/>
      <c r="H158" s="177"/>
      <c r="I158" s="177"/>
      <c r="J158" s="84"/>
      <c r="K158" s="177"/>
      <c r="L158" s="111"/>
      <c r="M158" s="174" t="s">
        <v>21</v>
      </c>
      <c r="N158" s="174"/>
      <c r="O158" s="174"/>
      <c r="P158" s="174"/>
      <c r="Q158" s="174"/>
      <c r="R158" s="174"/>
      <c r="S158" s="174"/>
      <c r="T158" s="174"/>
      <c r="U158" s="263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60" spans="1:35" s="34" customFormat="1" ht="17.100000000000001" customHeight="1">
      <c r="A160" s="34" t="s">
        <v>15</v>
      </c>
      <c r="C160" s="34" t="s">
        <v>210</v>
      </c>
      <c r="AD160" s="180"/>
    </row>
    <row r="161" spans="1:50" ht="17.100000000000001" customHeight="1">
      <c r="AD161" s="42"/>
    </row>
    <row r="162" spans="1:50" ht="17.100000000000001" customHeight="1"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</row>
    <row r="163" spans="1:50" s="35" customFormat="1" ht="22.5">
      <c r="A163" s="901">
        <v>1</v>
      </c>
      <c r="B163" s="279"/>
      <c r="C163" s="279"/>
      <c r="D163" s="279"/>
      <c r="E163" s="279"/>
      <c r="F163" s="296"/>
      <c r="G163" s="296"/>
      <c r="H163" s="296"/>
      <c r="I163" s="95"/>
      <c r="J163" s="85"/>
      <c r="K163" s="85"/>
      <c r="L163" s="315">
        <f>mergeValue(A163)</f>
        <v>1</v>
      </c>
      <c r="M163" s="570" t="s">
        <v>23</v>
      </c>
      <c r="N163" s="957"/>
      <c r="O163" s="958"/>
      <c r="P163" s="958"/>
      <c r="Q163" s="958"/>
      <c r="R163" s="958"/>
      <c r="S163" s="958"/>
      <c r="T163" s="958"/>
      <c r="U163" s="958"/>
      <c r="V163" s="958"/>
      <c r="W163" s="958"/>
      <c r="X163" s="958"/>
      <c r="Y163" s="958"/>
      <c r="Z163" s="958"/>
      <c r="AA163" s="958"/>
      <c r="AB163" s="958"/>
      <c r="AC163" s="958"/>
      <c r="AD163" s="958"/>
      <c r="AE163" s="958"/>
      <c r="AF163" s="958"/>
      <c r="AG163" s="958"/>
      <c r="AH163" s="958"/>
      <c r="AI163" s="958"/>
      <c r="AJ163" s="958"/>
      <c r="AK163" s="958"/>
      <c r="AL163" s="925"/>
      <c r="AM163" s="617" t="s">
        <v>513</v>
      </c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</row>
    <row r="164" spans="1:50" s="35" customFormat="1" ht="22.5">
      <c r="A164" s="901"/>
      <c r="B164" s="901">
        <v>1</v>
      </c>
      <c r="C164" s="279"/>
      <c r="D164" s="279"/>
      <c r="E164" s="279"/>
      <c r="F164" s="323"/>
      <c r="G164" s="561"/>
      <c r="H164" s="561"/>
      <c r="I164" s="210"/>
      <c r="J164" s="46"/>
      <c r="L164" s="315" t="str">
        <f>mergeValue(A164) &amp;"."&amp; mergeValue(B164)</f>
        <v>1.1</v>
      </c>
      <c r="M164" s="157" t="s">
        <v>18</v>
      </c>
      <c r="N164" s="955"/>
      <c r="O164" s="956"/>
      <c r="P164" s="956"/>
      <c r="Q164" s="956"/>
      <c r="R164" s="956"/>
      <c r="S164" s="956"/>
      <c r="T164" s="956"/>
      <c r="U164" s="956"/>
      <c r="V164" s="956"/>
      <c r="W164" s="956"/>
      <c r="X164" s="956"/>
      <c r="Y164" s="956"/>
      <c r="Z164" s="956"/>
      <c r="AA164" s="956"/>
      <c r="AB164" s="956"/>
      <c r="AC164" s="956"/>
      <c r="AD164" s="956"/>
      <c r="AE164" s="956"/>
      <c r="AF164" s="956"/>
      <c r="AG164" s="956"/>
      <c r="AH164" s="956"/>
      <c r="AI164" s="956"/>
      <c r="AJ164" s="956"/>
      <c r="AK164" s="956"/>
      <c r="AL164" s="916"/>
      <c r="AM164" s="616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45">
      <c r="A165" s="901"/>
      <c r="B165" s="901"/>
      <c r="C165" s="901">
        <v>1</v>
      </c>
      <c r="D165" s="279"/>
      <c r="E165" s="279"/>
      <c r="F165" s="323"/>
      <c r="G165" s="561"/>
      <c r="H165" s="561"/>
      <c r="I165" s="210"/>
      <c r="J165" s="46"/>
      <c r="L165" s="315" t="str">
        <f>mergeValue(A165) &amp;"."&amp; mergeValue(B165)&amp;"."&amp; mergeValue(C165)</f>
        <v>1.1.1</v>
      </c>
      <c r="M165" s="158" t="s">
        <v>646</v>
      </c>
      <c r="N165" s="955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956"/>
      <c r="AL165" s="916"/>
      <c r="AM165" s="616" t="s">
        <v>683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20.100000000000001" customHeight="1">
      <c r="A166" s="901"/>
      <c r="B166" s="901"/>
      <c r="C166" s="901"/>
      <c r="D166" s="901">
        <v>1</v>
      </c>
      <c r="E166" s="279"/>
      <c r="F166" s="323"/>
      <c r="G166" s="561"/>
      <c r="H166" s="561"/>
      <c r="I166" s="904"/>
      <c r="J166" s="905"/>
      <c r="K166" s="862"/>
      <c r="L166" s="906" t="str">
        <f>mergeValue(A166) &amp;"."&amp; mergeValue(B166)&amp;"."&amp; mergeValue(C166)&amp;"."&amp; mergeValue(D166)</f>
        <v>1.1.1.1</v>
      </c>
      <c r="M166" s="907"/>
      <c r="N166" s="869" t="s">
        <v>86</v>
      </c>
      <c r="O166" s="893"/>
      <c r="P166" s="896" t="s">
        <v>95</v>
      </c>
      <c r="Q166" s="897"/>
      <c r="R166" s="869" t="s">
        <v>87</v>
      </c>
      <c r="S166" s="893"/>
      <c r="T166" s="894">
        <v>1</v>
      </c>
      <c r="U166" s="898"/>
      <c r="V166" s="869" t="s">
        <v>87</v>
      </c>
      <c r="W166" s="893"/>
      <c r="X166" s="894">
        <v>1</v>
      </c>
      <c r="Y166" s="895"/>
      <c r="Z166" s="869" t="s">
        <v>87</v>
      </c>
      <c r="AA166" s="188"/>
      <c r="AB166" s="112">
        <v>1</v>
      </c>
      <c r="AC166" s="397"/>
      <c r="AD166" s="557"/>
      <c r="AE166" s="557"/>
      <c r="AF166" s="557"/>
      <c r="AG166" s="557"/>
      <c r="AH166" s="559"/>
      <c r="AI166" s="560" t="s">
        <v>86</v>
      </c>
      <c r="AJ166" s="559"/>
      <c r="AK166" s="560" t="s">
        <v>87</v>
      </c>
      <c r="AL166" s="264"/>
      <c r="AM166" s="861" t="s">
        <v>684</v>
      </c>
      <c r="AN166" s="279" t="str">
        <f>strCheckDateOnDP(AD166:AL166,List06_9_DP)</f>
        <v/>
      </c>
      <c r="AO166" s="293" t="str">
        <f>IF(AND(COUNTIF(AP162:AP162,AP166)&gt;1,AP166&lt;&gt;""),"ErrUnique:HasDoubleConn","")</f>
        <v/>
      </c>
      <c r="AP166" s="293"/>
      <c r="AQ166" s="293"/>
      <c r="AR166" s="293"/>
      <c r="AS166" s="293"/>
      <c r="AT166" s="293"/>
      <c r="AU166" s="279"/>
      <c r="AV166" s="279"/>
      <c r="AW166" s="279"/>
      <c r="AX166" s="279"/>
    </row>
    <row r="167" spans="1:50" s="35" customFormat="1" ht="20.100000000000001" customHeight="1">
      <c r="A167" s="901"/>
      <c r="B167" s="901"/>
      <c r="C167" s="901"/>
      <c r="D167" s="901"/>
      <c r="E167" s="279"/>
      <c r="F167" s="323"/>
      <c r="G167" s="561"/>
      <c r="H167" s="561"/>
      <c r="I167" s="904"/>
      <c r="J167" s="905"/>
      <c r="K167" s="862"/>
      <c r="L167" s="906"/>
      <c r="M167" s="907"/>
      <c r="N167" s="869"/>
      <c r="O167" s="893"/>
      <c r="P167" s="896"/>
      <c r="Q167" s="897"/>
      <c r="R167" s="869"/>
      <c r="S167" s="893"/>
      <c r="T167" s="894"/>
      <c r="U167" s="899"/>
      <c r="V167" s="869"/>
      <c r="W167" s="893"/>
      <c r="X167" s="894"/>
      <c r="Y167" s="895"/>
      <c r="Z167" s="869"/>
      <c r="AA167" s="419"/>
      <c r="AB167" s="203"/>
      <c r="AC167" s="203"/>
      <c r="AD167" s="246"/>
      <c r="AE167" s="246"/>
      <c r="AF167" s="246"/>
      <c r="AG167" s="281" t="str">
        <f>AH166 &amp; "-" &amp; AJ166</f>
        <v>-</v>
      </c>
      <c r="AH167" s="281"/>
      <c r="AI167" s="281"/>
      <c r="AJ167" s="281"/>
      <c r="AK167" s="281" t="s">
        <v>87</v>
      </c>
      <c r="AL167" s="422"/>
      <c r="AM167" s="861"/>
      <c r="AN167" s="279"/>
      <c r="AO167" s="293"/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901"/>
      <c r="B168" s="901"/>
      <c r="C168" s="901"/>
      <c r="D168" s="901"/>
      <c r="E168" s="279"/>
      <c r="F168" s="323"/>
      <c r="G168" s="561"/>
      <c r="H168" s="561"/>
      <c r="I168" s="904"/>
      <c r="J168" s="905"/>
      <c r="K168" s="862"/>
      <c r="L168" s="906"/>
      <c r="M168" s="907"/>
      <c r="N168" s="869"/>
      <c r="O168" s="893"/>
      <c r="P168" s="896"/>
      <c r="Q168" s="897"/>
      <c r="R168" s="869"/>
      <c r="S168" s="893"/>
      <c r="T168" s="894"/>
      <c r="U168" s="900"/>
      <c r="V168" s="869"/>
      <c r="W168" s="421"/>
      <c r="X168" s="174"/>
      <c r="Y168" s="203"/>
      <c r="Z168" s="245"/>
      <c r="AA168" s="245"/>
      <c r="AB168" s="245"/>
      <c r="AC168" s="245"/>
      <c r="AD168" s="246"/>
      <c r="AE168" s="246"/>
      <c r="AF168" s="246"/>
      <c r="AG168" s="246"/>
      <c r="AH168" s="247"/>
      <c r="AI168" s="193"/>
      <c r="AJ168" s="193"/>
      <c r="AK168" s="247"/>
      <c r="AL168" s="183"/>
      <c r="AM168" s="861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901"/>
      <c r="B169" s="901"/>
      <c r="C169" s="901"/>
      <c r="D169" s="901"/>
      <c r="E169" s="279"/>
      <c r="F169" s="323"/>
      <c r="G169" s="561"/>
      <c r="H169" s="561"/>
      <c r="I169" s="904"/>
      <c r="J169" s="905"/>
      <c r="K169" s="862"/>
      <c r="L169" s="906"/>
      <c r="M169" s="907"/>
      <c r="N169" s="869"/>
      <c r="O169" s="893"/>
      <c r="P169" s="896"/>
      <c r="Q169" s="897"/>
      <c r="R169" s="869"/>
      <c r="S169" s="248"/>
      <c r="T169" s="250"/>
      <c r="U169" s="249"/>
      <c r="V169" s="245"/>
      <c r="W169" s="245"/>
      <c r="X169" s="245"/>
      <c r="Y169" s="245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61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ht="20.100000000000001" customHeight="1">
      <c r="A170" s="901"/>
      <c r="B170" s="901"/>
      <c r="C170" s="901"/>
      <c r="D170" s="901"/>
      <c r="E170" s="325"/>
      <c r="F170" s="326"/>
      <c r="G170" s="325"/>
      <c r="H170" s="325"/>
      <c r="I170" s="904"/>
      <c r="J170" s="905"/>
      <c r="K170" s="862"/>
      <c r="L170" s="906"/>
      <c r="M170" s="907"/>
      <c r="N170" s="869"/>
      <c r="O170" s="420"/>
      <c r="P170" s="162"/>
      <c r="Q170" s="203" t="s">
        <v>395</v>
      </c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251"/>
      <c r="AM170" s="861"/>
      <c r="AN170" s="283"/>
      <c r="AO170" s="283"/>
      <c r="AP170" s="294"/>
      <c r="AQ170" s="294"/>
      <c r="AR170" s="294"/>
      <c r="AS170" s="294"/>
      <c r="AT170" s="294"/>
      <c r="AU170" s="283"/>
      <c r="AV170" s="283"/>
      <c r="AW170" s="283"/>
      <c r="AX170" s="283"/>
    </row>
    <row r="171" spans="1:50" ht="15" customHeight="1">
      <c r="A171" s="901"/>
      <c r="B171" s="901"/>
      <c r="C171" s="901"/>
      <c r="D171" s="325"/>
      <c r="E171" s="325"/>
      <c r="F171" s="323"/>
      <c r="G171" s="325"/>
      <c r="H171" s="325"/>
      <c r="I171" s="177"/>
      <c r="J171" s="84"/>
      <c r="K171" s="177"/>
      <c r="L171" s="304"/>
      <c r="M171" s="161" t="s">
        <v>5</v>
      </c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83"/>
      <c r="AM171" s="861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901"/>
      <c r="B172" s="901"/>
      <c r="C172" s="325"/>
      <c r="D172" s="325"/>
      <c r="E172" s="325"/>
      <c r="F172" s="323"/>
      <c r="G172" s="325"/>
      <c r="H172" s="325"/>
      <c r="I172" s="177"/>
      <c r="J172" s="84"/>
      <c r="K172" s="177"/>
      <c r="L172" s="111"/>
      <c r="M172" s="160" t="s">
        <v>389</v>
      </c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55"/>
      <c r="AE172" s="155"/>
      <c r="AF172" s="155"/>
      <c r="AG172" s="155"/>
      <c r="AH172" s="247"/>
      <c r="AI172" s="193"/>
      <c r="AJ172" s="192"/>
      <c r="AK172" s="160"/>
      <c r="AL172" s="193"/>
      <c r="AM172" s="1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</row>
    <row r="173" spans="1:50" ht="15" customHeight="1">
      <c r="A173" s="901"/>
      <c r="B173" s="325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74" t="s">
        <v>21</v>
      </c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F174" s="176"/>
      <c r="G174" s="177"/>
      <c r="H174" s="177"/>
      <c r="I174" s="211"/>
      <c r="J174" s="84"/>
      <c r="L174" s="111"/>
      <c r="M174" s="203" t="s">
        <v>311</v>
      </c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G175" s="176"/>
      <c r="H175" s="177"/>
      <c r="I175" s="177"/>
      <c r="J175" s="84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</row>
    <row r="176" spans="1:50" s="34" customFormat="1" ht="17.100000000000001" customHeight="1">
      <c r="A176" s="34" t="s">
        <v>15</v>
      </c>
      <c r="C176" s="34" t="s">
        <v>211</v>
      </c>
      <c r="T176" s="180"/>
    </row>
    <row r="177" spans="1:49" ht="17.100000000000001" customHeight="1"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</row>
    <row r="178" spans="1:49" s="35" customFormat="1" ht="22.5" customHeight="1">
      <c r="A178" s="901">
        <v>1</v>
      </c>
      <c r="B178" s="279"/>
      <c r="C178" s="279"/>
      <c r="D178" s="279"/>
      <c r="E178" s="279"/>
      <c r="F178" s="296"/>
      <c r="G178" s="296"/>
      <c r="H178" s="296"/>
      <c r="I178" s="95"/>
      <c r="J178" s="85"/>
      <c r="K178" s="85"/>
      <c r="L178" s="315">
        <f>mergeValue(A178)</f>
        <v>1</v>
      </c>
      <c r="M178" s="202" t="s">
        <v>23</v>
      </c>
      <c r="N178" s="957"/>
      <c r="O178" s="958"/>
      <c r="P178" s="958"/>
      <c r="Q178" s="958"/>
      <c r="R178" s="958"/>
      <c r="S178" s="958"/>
      <c r="T178" s="958"/>
      <c r="U178" s="958"/>
      <c r="V178" s="958"/>
      <c r="W178" s="958"/>
      <c r="X178" s="958"/>
      <c r="Y178" s="958"/>
      <c r="Z178" s="958"/>
      <c r="AA178" s="958"/>
      <c r="AB178" s="958"/>
      <c r="AC178" s="958"/>
      <c r="AD178" s="958"/>
      <c r="AE178" s="958"/>
      <c r="AF178" s="958"/>
      <c r="AG178" s="958"/>
      <c r="AH178" s="958"/>
      <c r="AI178" s="958"/>
      <c r="AJ178" s="958"/>
      <c r="AK178" s="925"/>
      <c r="AL178" s="617" t="s">
        <v>513</v>
      </c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</row>
    <row r="179" spans="1:49" s="35" customFormat="1" ht="22.5" customHeight="1">
      <c r="A179" s="901"/>
      <c r="B179" s="901">
        <v>1</v>
      </c>
      <c r="C179" s="279"/>
      <c r="D179" s="279"/>
      <c r="E179" s="279"/>
      <c r="F179" s="323"/>
      <c r="G179" s="561"/>
      <c r="H179" s="561"/>
      <c r="I179" s="210"/>
      <c r="J179" s="46"/>
      <c r="L179" s="315" t="str">
        <f>mergeValue(A179) &amp;"."&amp; mergeValue(B179)</f>
        <v>1.1</v>
      </c>
      <c r="M179" s="157" t="s">
        <v>18</v>
      </c>
      <c r="N179" s="955"/>
      <c r="O179" s="956"/>
      <c r="P179" s="956"/>
      <c r="Q179" s="956"/>
      <c r="R179" s="956"/>
      <c r="S179" s="956"/>
      <c r="T179" s="956"/>
      <c r="U179" s="956"/>
      <c r="V179" s="956"/>
      <c r="W179" s="956"/>
      <c r="X179" s="956"/>
      <c r="Y179" s="956"/>
      <c r="Z179" s="956"/>
      <c r="AA179" s="956"/>
      <c r="AB179" s="956"/>
      <c r="AC179" s="956"/>
      <c r="AD179" s="956"/>
      <c r="AE179" s="956"/>
      <c r="AF179" s="956"/>
      <c r="AG179" s="956"/>
      <c r="AH179" s="956"/>
      <c r="AI179" s="956"/>
      <c r="AJ179" s="956"/>
      <c r="AK179" s="916"/>
      <c r="AL179" s="616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45" customHeight="1">
      <c r="A180" s="901"/>
      <c r="B180" s="901"/>
      <c r="C180" s="901">
        <v>1</v>
      </c>
      <c r="D180" s="279"/>
      <c r="E180" s="279"/>
      <c r="F180" s="323"/>
      <c r="G180" s="561"/>
      <c r="H180" s="561"/>
      <c r="I180" s="210"/>
      <c r="J180" s="46"/>
      <c r="L180" s="315" t="str">
        <f>mergeValue(A180) &amp;"."&amp; mergeValue(B180)&amp;"."&amp; mergeValue(C180)</f>
        <v>1.1.1</v>
      </c>
      <c r="M180" s="158" t="s">
        <v>646</v>
      </c>
      <c r="N180" s="955"/>
      <c r="O180" s="956"/>
      <c r="P180" s="956"/>
      <c r="Q180" s="956"/>
      <c r="R180" s="956"/>
      <c r="S180" s="956"/>
      <c r="T180" s="956"/>
      <c r="U180" s="956"/>
      <c r="V180" s="956"/>
      <c r="W180" s="956"/>
      <c r="X180" s="956"/>
      <c r="Y180" s="956"/>
      <c r="Z180" s="956"/>
      <c r="AA180" s="956"/>
      <c r="AB180" s="956"/>
      <c r="AC180" s="956"/>
      <c r="AD180" s="956"/>
      <c r="AE180" s="956"/>
      <c r="AF180" s="956"/>
      <c r="AG180" s="956"/>
      <c r="AH180" s="956"/>
      <c r="AI180" s="956"/>
      <c r="AJ180" s="956"/>
      <c r="AK180" s="916"/>
      <c r="AL180" s="616" t="s">
        <v>683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20.100000000000001" customHeight="1">
      <c r="A181" s="901"/>
      <c r="B181" s="901"/>
      <c r="C181" s="901"/>
      <c r="D181" s="901">
        <v>1</v>
      </c>
      <c r="E181" s="279"/>
      <c r="F181" s="323"/>
      <c r="G181" s="561"/>
      <c r="H181" s="561"/>
      <c r="I181" s="904"/>
      <c r="J181" s="905"/>
      <c r="K181" s="862"/>
      <c r="L181" s="915" t="str">
        <f>mergeValue(A181) &amp;"."&amp; mergeValue(B181)&amp;"."&amp; mergeValue(C181)&amp;"."&amp; mergeValue(D181)</f>
        <v>1.1.1.1</v>
      </c>
      <c r="M181" s="917"/>
      <c r="N181" s="919"/>
      <c r="O181" s="896" t="s">
        <v>95</v>
      </c>
      <c r="P181" s="897"/>
      <c r="Q181" s="869" t="s">
        <v>87</v>
      </c>
      <c r="R181" s="893"/>
      <c r="S181" s="894">
        <v>1</v>
      </c>
      <c r="T181" s="898"/>
      <c r="U181" s="869" t="s">
        <v>87</v>
      </c>
      <c r="V181" s="893"/>
      <c r="W181" s="894" t="s">
        <v>95</v>
      </c>
      <c r="X181" s="895"/>
      <c r="Y181" s="869" t="s">
        <v>87</v>
      </c>
      <c r="Z181" s="188"/>
      <c r="AA181" s="112">
        <v>1</v>
      </c>
      <c r="AB181" s="397"/>
      <c r="AC181" s="557"/>
      <c r="AD181" s="557"/>
      <c r="AE181" s="558"/>
      <c r="AF181" s="557"/>
      <c r="AG181" s="559"/>
      <c r="AH181" s="560" t="s">
        <v>86</v>
      </c>
      <c r="AI181" s="559"/>
      <c r="AJ181" s="560" t="s">
        <v>87</v>
      </c>
      <c r="AK181" s="264"/>
      <c r="AL181" s="861" t="s">
        <v>684</v>
      </c>
      <c r="AM181" s="279" t="str">
        <f>strCheckDateOnDP(AC181:AK181,List06_10_DP)</f>
        <v/>
      </c>
      <c r="AN181" s="293" t="str">
        <f>IF(AND(COUNTIF(AO177:AO177,AO181)&gt;1,AO181&lt;&gt;""),"ErrUnique:HasDoubleConn","")</f>
        <v/>
      </c>
      <c r="AO181" s="293"/>
      <c r="AP181" s="293"/>
      <c r="AQ181" s="293"/>
      <c r="AR181" s="293"/>
      <c r="AS181" s="293"/>
      <c r="AT181" s="279"/>
      <c r="AU181" s="279"/>
      <c r="AV181" s="279"/>
      <c r="AW181" s="279"/>
    </row>
    <row r="182" spans="1:49" s="35" customFormat="1" ht="20.100000000000001" customHeight="1">
      <c r="A182" s="901"/>
      <c r="B182" s="901"/>
      <c r="C182" s="901"/>
      <c r="D182" s="901"/>
      <c r="E182" s="279"/>
      <c r="F182" s="323"/>
      <c r="G182" s="561"/>
      <c r="H182" s="561"/>
      <c r="I182" s="904"/>
      <c r="J182" s="905"/>
      <c r="K182" s="862"/>
      <c r="L182" s="906"/>
      <c r="M182" s="918"/>
      <c r="N182" s="919"/>
      <c r="O182" s="896"/>
      <c r="P182" s="897"/>
      <c r="Q182" s="869"/>
      <c r="R182" s="893"/>
      <c r="S182" s="894"/>
      <c r="T182" s="899"/>
      <c r="U182" s="869"/>
      <c r="V182" s="893"/>
      <c r="W182" s="894"/>
      <c r="X182" s="895"/>
      <c r="Y182" s="869"/>
      <c r="Z182" s="419"/>
      <c r="AA182" s="203"/>
      <c r="AB182" s="203"/>
      <c r="AC182" s="246"/>
      <c r="AD182" s="246"/>
      <c r="AE182" s="246"/>
      <c r="AF182" s="281" t="str">
        <f>AG181 &amp; "-" &amp; AI181</f>
        <v>-</v>
      </c>
      <c r="AG182" s="281"/>
      <c r="AH182" s="281"/>
      <c r="AI182" s="281"/>
      <c r="AJ182" s="281" t="s">
        <v>87</v>
      </c>
      <c r="AK182" s="422"/>
      <c r="AL182" s="861"/>
      <c r="AM182" s="279"/>
      <c r="AN182" s="293"/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901"/>
      <c r="B183" s="901"/>
      <c r="C183" s="901"/>
      <c r="D183" s="901"/>
      <c r="E183" s="279"/>
      <c r="F183" s="323"/>
      <c r="G183" s="561"/>
      <c r="H183" s="561"/>
      <c r="I183" s="904"/>
      <c r="J183" s="905"/>
      <c r="K183" s="862"/>
      <c r="L183" s="906"/>
      <c r="M183" s="918"/>
      <c r="N183" s="919"/>
      <c r="O183" s="896"/>
      <c r="P183" s="897"/>
      <c r="Q183" s="869"/>
      <c r="R183" s="893"/>
      <c r="S183" s="894"/>
      <c r="T183" s="900"/>
      <c r="U183" s="869"/>
      <c r="V183" s="421"/>
      <c r="W183" s="174"/>
      <c r="X183" s="203"/>
      <c r="Y183" s="245"/>
      <c r="Z183" s="245"/>
      <c r="AA183" s="245"/>
      <c r="AB183" s="245"/>
      <c r="AC183" s="246"/>
      <c r="AD183" s="246"/>
      <c r="AE183" s="246"/>
      <c r="AF183" s="246"/>
      <c r="AG183" s="247"/>
      <c r="AH183" s="193"/>
      <c r="AI183" s="193"/>
      <c r="AJ183" s="247"/>
      <c r="AK183" s="183"/>
      <c r="AL183" s="861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901"/>
      <c r="B184" s="901"/>
      <c r="C184" s="901"/>
      <c r="D184" s="901"/>
      <c r="E184" s="279"/>
      <c r="F184" s="323"/>
      <c r="G184" s="561"/>
      <c r="H184" s="561"/>
      <c r="I184" s="904"/>
      <c r="J184" s="905"/>
      <c r="K184" s="862"/>
      <c r="L184" s="906"/>
      <c r="M184" s="918"/>
      <c r="N184" s="919"/>
      <c r="O184" s="896"/>
      <c r="P184" s="897"/>
      <c r="Q184" s="869"/>
      <c r="R184" s="248"/>
      <c r="S184" s="250"/>
      <c r="T184" s="249"/>
      <c r="U184" s="245"/>
      <c r="V184" s="245"/>
      <c r="W184" s="245"/>
      <c r="X184" s="245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61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ht="20.100000000000001" customHeight="1">
      <c r="A185" s="901"/>
      <c r="B185" s="901"/>
      <c r="C185" s="901"/>
      <c r="D185" s="901"/>
      <c r="E185" s="325"/>
      <c r="F185" s="326"/>
      <c r="G185" s="325"/>
      <c r="H185" s="325"/>
      <c r="I185" s="904"/>
      <c r="J185" s="905"/>
      <c r="K185" s="862"/>
      <c r="L185" s="906"/>
      <c r="M185" s="918"/>
      <c r="N185" s="420"/>
      <c r="O185" s="162"/>
      <c r="P185" s="203" t="s">
        <v>395</v>
      </c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251"/>
      <c r="AL185" s="861"/>
      <c r="AM185" s="283"/>
      <c r="AN185" s="283"/>
      <c r="AO185" s="294"/>
      <c r="AP185" s="294"/>
      <c r="AQ185" s="294"/>
      <c r="AR185" s="294"/>
      <c r="AS185" s="294"/>
      <c r="AT185" s="283"/>
      <c r="AU185" s="283"/>
      <c r="AV185" s="283"/>
      <c r="AW185" s="283"/>
    </row>
    <row r="186" spans="1:49" ht="15" customHeight="1">
      <c r="A186" s="901"/>
      <c r="B186" s="901"/>
      <c r="C186" s="901"/>
      <c r="D186" s="325"/>
      <c r="E186" s="325"/>
      <c r="F186" s="323"/>
      <c r="G186" s="325"/>
      <c r="H186" s="325"/>
      <c r="I186" s="177"/>
      <c r="J186" s="84"/>
      <c r="K186" s="177"/>
      <c r="L186" s="304"/>
      <c r="M186" s="161" t="s">
        <v>5</v>
      </c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83"/>
      <c r="AL186" s="861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901"/>
      <c r="B187" s="901"/>
      <c r="C187" s="325"/>
      <c r="D187" s="325"/>
      <c r="E187" s="325"/>
      <c r="F187" s="323"/>
      <c r="G187" s="325"/>
      <c r="H187" s="325"/>
      <c r="I187" s="177"/>
      <c r="J187" s="84"/>
      <c r="K187" s="177"/>
      <c r="L187" s="111"/>
      <c r="M187" s="160" t="s">
        <v>389</v>
      </c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55"/>
      <c r="AD187" s="155"/>
      <c r="AE187" s="155"/>
      <c r="AF187" s="155"/>
      <c r="AG187" s="247"/>
      <c r="AH187" s="161"/>
      <c r="AI187" s="192"/>
      <c r="AJ187" s="160"/>
      <c r="AK187" s="193"/>
      <c r="AL187" s="1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</row>
    <row r="188" spans="1:49" ht="15" customHeight="1">
      <c r="A188" s="901"/>
      <c r="B188" s="325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74" t="s">
        <v>21</v>
      </c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F189" s="176"/>
      <c r="G189" s="177"/>
      <c r="H189" s="177"/>
      <c r="I189" s="211"/>
      <c r="J189" s="84"/>
      <c r="L189" s="111"/>
      <c r="M189" s="203" t="s">
        <v>311</v>
      </c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G190" s="176"/>
      <c r="H190" s="177"/>
      <c r="I190" s="177"/>
      <c r="J190" s="84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Q193" s="327"/>
      <c r="U193" s="113"/>
      <c r="V193" s="177"/>
      <c r="W193" s="177"/>
      <c r="X193" s="177"/>
      <c r="Y193" s="327"/>
      <c r="Z193" s="177"/>
      <c r="AA193" s="177"/>
      <c r="AB193" s="177"/>
      <c r="AC193" s="306"/>
      <c r="AD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13"/>
      <c r="Y194" s="177"/>
      <c r="Z194" s="177"/>
      <c r="AA194" s="177"/>
      <c r="AB194" s="177"/>
      <c r="AC194" s="177"/>
      <c r="AD194" s="177"/>
      <c r="AE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P196" s="177"/>
      <c r="Q196" s="313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Q197" s="869" t="s">
        <v>87</v>
      </c>
      <c r="R197" s="983"/>
      <c r="S197" s="894">
        <v>1</v>
      </c>
      <c r="T197" s="982"/>
      <c r="U197" s="869" t="s">
        <v>86</v>
      </c>
      <c r="V197" s="893"/>
      <c r="W197" s="894">
        <v>1</v>
      </c>
      <c r="X197" s="981"/>
      <c r="Y197" s="869" t="s">
        <v>86</v>
      </c>
      <c r="Z197" s="188"/>
      <c r="AA197" s="112">
        <v>1</v>
      </c>
      <c r="AB197" s="306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69"/>
      <c r="R198" s="983"/>
      <c r="S198" s="894"/>
      <c r="T198" s="982"/>
      <c r="U198" s="869"/>
      <c r="V198" s="893"/>
      <c r="W198" s="894"/>
      <c r="X198" s="981"/>
      <c r="Y198" s="869"/>
      <c r="Z198" s="419"/>
      <c r="AA198" s="203"/>
      <c r="AB198" s="114" t="s">
        <v>397</v>
      </c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69"/>
      <c r="R199" s="983"/>
      <c r="S199" s="894"/>
      <c r="T199" s="982"/>
      <c r="U199" s="869"/>
      <c r="V199" s="421"/>
      <c r="W199" s="174"/>
      <c r="X199" s="203" t="s">
        <v>396</v>
      </c>
      <c r="Y199" s="245"/>
      <c r="Z199" s="245"/>
      <c r="AA199" s="245"/>
      <c r="AB199" s="552"/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69"/>
      <c r="R200" s="250"/>
      <c r="S200" s="250"/>
      <c r="T200" s="249"/>
      <c r="U200" s="245"/>
      <c r="V200" s="245"/>
      <c r="W200" s="245"/>
      <c r="X200" s="245"/>
      <c r="Y200" s="245"/>
      <c r="Z200" s="245"/>
      <c r="AA200" s="245"/>
      <c r="AB200" s="552"/>
    </row>
    <row r="202" spans="1:31" s="35" customFormat="1" ht="17.100000000000001" customHeight="1">
      <c r="A202" s="97"/>
      <c r="B202" s="97"/>
      <c r="C202" s="85"/>
      <c r="D202" s="163"/>
      <c r="E202" s="216"/>
      <c r="F202" s="218"/>
      <c r="G202" s="218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165"/>
      <c r="U202" s="165"/>
      <c r="V202" s="165"/>
      <c r="W202" s="219"/>
      <c r="X202" s="219"/>
    </row>
    <row r="203" spans="1:31" s="34" customFormat="1" ht="11.25">
      <c r="A203" s="34" t="s">
        <v>279</v>
      </c>
    </row>
    <row r="204" spans="1:31" ht="11.25"/>
    <row r="205" spans="1:31" s="12" customFormat="1" ht="15" customHeight="1">
      <c r="C205" s="212"/>
      <c r="D205" s="126"/>
      <c r="E205" s="213"/>
    </row>
    <row r="207" spans="1:31" s="34" customFormat="1" ht="17.100000000000001" customHeight="1">
      <c r="A207" s="34" t="s">
        <v>278</v>
      </c>
    </row>
    <row r="209" spans="1:24" s="35" customFormat="1" ht="17.100000000000001" customHeight="1">
      <c r="A209" s="97"/>
      <c r="B209" s="97"/>
      <c r="C209" s="85"/>
      <c r="D209" s="163"/>
      <c r="E209" s="106">
        <v>1</v>
      </c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8"/>
      <c r="S209" s="108"/>
      <c r="T209" s="108"/>
      <c r="U209" s="109"/>
      <c r="V209" s="109"/>
      <c r="W209" s="109"/>
      <c r="X209" s="110"/>
    </row>
    <row r="211" spans="1:24" s="34" customFormat="1" ht="17.100000000000001" customHeight="1">
      <c r="A211" s="34" t="s">
        <v>279</v>
      </c>
    </row>
    <row r="212" spans="1:24" ht="17.100000000000001" customHeight="1">
      <c r="G212" s="94"/>
      <c r="H212" s="94"/>
    </row>
    <row r="213" spans="1:24" s="35" customFormat="1" ht="17.100000000000001" customHeight="1">
      <c r="A213" s="96"/>
      <c r="B213" s="87"/>
      <c r="C213" s="85"/>
      <c r="D213" s="163"/>
      <c r="E213" s="112" t="s">
        <v>95</v>
      </c>
      <c r="F213" s="107"/>
      <c r="G213" s="107"/>
      <c r="H213" s="107"/>
      <c r="I213" s="107"/>
      <c r="J213" s="108"/>
      <c r="K213" s="108"/>
      <c r="L213" s="108"/>
      <c r="M213" s="109"/>
      <c r="N213" s="109"/>
      <c r="O213" s="109"/>
      <c r="P213" s="110"/>
      <c r="Q213" s="88"/>
      <c r="R213" s="88"/>
      <c r="S213" s="88"/>
      <c r="T213" s="88"/>
      <c r="U213" s="88"/>
      <c r="V213" s="88"/>
      <c r="W213" s="88"/>
      <c r="X213" s="88"/>
    </row>
    <row r="215" spans="1:24" s="34" customFormat="1" ht="17.100000000000001" customHeight="1">
      <c r="A215" s="34" t="s">
        <v>280</v>
      </c>
    </row>
    <row r="216" spans="1:24" ht="17.100000000000001" customHeight="1">
      <c r="G216" s="94"/>
      <c r="H216" s="94"/>
    </row>
    <row r="217" spans="1:24" s="35" customFormat="1" ht="17.100000000000001" customHeight="1">
      <c r="A217" s="96"/>
      <c r="B217" s="87"/>
      <c r="C217" s="85"/>
      <c r="D217" s="163"/>
      <c r="E217" s="112" t="s">
        <v>95</v>
      </c>
      <c r="F217" s="107"/>
      <c r="G217" s="107"/>
      <c r="H217" s="107"/>
      <c r="I217" s="107"/>
      <c r="J217" s="108"/>
      <c r="K217" s="108"/>
      <c r="L217" s="108"/>
      <c r="M217" s="109"/>
      <c r="N217" s="109"/>
      <c r="O217" s="109"/>
      <c r="P217" s="110"/>
      <c r="Q217" s="88"/>
      <c r="R217" s="88"/>
      <c r="S217" s="88"/>
      <c r="T217" s="88"/>
      <c r="U217" s="88"/>
      <c r="V217" s="88"/>
      <c r="W217" s="88"/>
      <c r="X217" s="88"/>
    </row>
    <row r="219" spans="1:24" s="34" customFormat="1" ht="17.100000000000001" customHeight="1">
      <c r="A219" s="34" t="s">
        <v>307</v>
      </c>
      <c r="B219" s="34" t="s">
        <v>308</v>
      </c>
      <c r="C219" s="34" t="s">
        <v>309</v>
      </c>
    </row>
    <row r="221" spans="1:24" s="22" customFormat="1" ht="20.100000000000001" customHeight="1">
      <c r="A221" s="90"/>
      <c r="B221" s="89"/>
      <c r="C221" s="19"/>
      <c r="D221" s="20"/>
      <c r="F221" s="39" t="s">
        <v>83</v>
      </c>
      <c r="G221" s="26"/>
      <c r="I221" s="54"/>
    </row>
    <row r="222" spans="1:24" s="22" customFormat="1" ht="22.5">
      <c r="A222" s="90"/>
      <c r="B222" s="91"/>
      <c r="C222" s="19"/>
      <c r="D222" s="32"/>
      <c r="E222" s="31" t="s">
        <v>79</v>
      </c>
      <c r="F222" s="33"/>
      <c r="G222" s="26"/>
      <c r="I222" s="54"/>
    </row>
    <row r="223" spans="1:24" s="22" customFormat="1" ht="19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3.5" customHeight="1">
      <c r="A224" s="89"/>
      <c r="B224" s="89"/>
      <c r="C224" s="19"/>
      <c r="D224" s="23"/>
      <c r="E224" s="24"/>
      <c r="F224" s="38"/>
      <c r="G224" s="20"/>
      <c r="I224" s="54"/>
    </row>
    <row r="225" spans="1:9" s="22" customFormat="1" ht="20.100000000000001" customHeight="1">
      <c r="A225" s="90"/>
      <c r="B225" s="89"/>
      <c r="C225" s="19"/>
      <c r="D225" s="20"/>
      <c r="F225" s="39" t="s">
        <v>174</v>
      </c>
      <c r="G225" s="26"/>
      <c r="I225" s="54"/>
    </row>
    <row r="226" spans="1:9" s="22" customFormat="1" ht="22.5">
      <c r="A226" s="90"/>
      <c r="B226" s="91"/>
      <c r="C226" s="19"/>
      <c r="D226" s="32"/>
      <c r="E226" s="40" t="s">
        <v>89</v>
      </c>
      <c r="F226" s="33"/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173</v>
      </c>
      <c r="F227" s="33"/>
      <c r="G227" s="26"/>
      <c r="I227" s="54"/>
    </row>
    <row r="228" spans="1:9" s="22" customFormat="1" ht="13.5" customHeight="1">
      <c r="A228" s="89"/>
      <c r="B228" s="89"/>
      <c r="C228" s="19"/>
      <c r="D228" s="23"/>
      <c r="E228" s="24"/>
      <c r="F228" s="38"/>
      <c r="G228" s="20"/>
      <c r="I228" s="54"/>
    </row>
    <row r="229" spans="1:9" s="22" customFormat="1" ht="20.100000000000001" customHeight="1">
      <c r="A229" s="90"/>
      <c r="B229" s="89"/>
      <c r="C229" s="19"/>
      <c r="D229" s="20"/>
      <c r="F229" s="39" t="s">
        <v>175</v>
      </c>
      <c r="G229" s="26"/>
      <c r="I229" s="54"/>
    </row>
    <row r="230" spans="1:9" s="22" customFormat="1" ht="22.5">
      <c r="A230" s="90"/>
      <c r="B230" s="91"/>
      <c r="C230" s="19"/>
      <c r="D230" s="32"/>
      <c r="E230" s="40" t="s">
        <v>89</v>
      </c>
      <c r="F230" s="33"/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173</v>
      </c>
      <c r="F231" s="33"/>
      <c r="G231" s="26"/>
      <c r="I231" s="54"/>
    </row>
    <row r="232" spans="1:9" s="22" customFormat="1" ht="13.5" customHeight="1">
      <c r="A232" s="89"/>
      <c r="B232" s="89"/>
      <c r="C232" s="19"/>
      <c r="D232" s="23"/>
      <c r="E232" s="24"/>
      <c r="F232" s="38"/>
      <c r="G232" s="20"/>
      <c r="I232" s="54"/>
    </row>
    <row r="233" spans="1:9" s="22" customFormat="1" ht="20.100000000000001" customHeight="1">
      <c r="A233" s="90"/>
      <c r="B233" s="89"/>
      <c r="C233" s="19"/>
      <c r="D233" s="20"/>
      <c r="F233" s="39" t="s">
        <v>176</v>
      </c>
      <c r="G233" s="26"/>
      <c r="I233" s="54"/>
    </row>
    <row r="234" spans="1:9" s="22" customFormat="1" ht="22.5">
      <c r="A234" s="90"/>
      <c r="B234" s="91"/>
      <c r="C234" s="19"/>
      <c r="D234" s="32"/>
      <c r="E234" s="31" t="s">
        <v>89</v>
      </c>
      <c r="F234" s="33"/>
      <c r="G234" s="26"/>
      <c r="I234" s="54"/>
    </row>
    <row r="235" spans="1:9" s="22" customFormat="1" ht="19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22.5">
      <c r="A236" s="90"/>
      <c r="B236" s="91"/>
      <c r="C236" s="19"/>
      <c r="D236" s="32"/>
      <c r="E236" s="40" t="s">
        <v>173</v>
      </c>
      <c r="F236" s="33"/>
      <c r="G236" s="26"/>
      <c r="I236" s="54"/>
    </row>
    <row r="237" spans="1:9" s="22" customFormat="1" ht="19.5">
      <c r="A237" s="90"/>
      <c r="B237" s="91"/>
      <c r="C237" s="19"/>
      <c r="D237" s="32"/>
      <c r="E237" s="31" t="s">
        <v>91</v>
      </c>
      <c r="F237" s="33"/>
      <c r="G237" s="26"/>
      <c r="I237" s="54"/>
    </row>
    <row r="239" spans="1:9" s="34" customFormat="1" ht="17.100000000000001" customHeight="1">
      <c r="A239" s="34" t="s">
        <v>328</v>
      </c>
    </row>
    <row r="241" spans="1:83" s="130" customFormat="1" ht="14.25">
      <c r="A241" s="232" t="s">
        <v>52</v>
      </c>
      <c r="B241" s="138" t="s">
        <v>255</v>
      </c>
      <c r="C241" s="139"/>
      <c r="D241" s="141"/>
      <c r="E241" s="590"/>
      <c r="F241" s="425" t="s">
        <v>255</v>
      </c>
      <c r="G241" s="425" t="s">
        <v>255</v>
      </c>
      <c r="H241" s="425" t="s">
        <v>255</v>
      </c>
      <c r="I241" s="428"/>
      <c r="J241" s="426"/>
      <c r="K241" s="427"/>
      <c r="M241" s="596" t="str">
        <f>IF(ISERROR(INDEX(kind_of_nameforms,MATCH(E241,kind_of_forms,0),1)),"",INDEX(kind_of_nameforms,MATCH(E241,kind_of_forms,0),1))</f>
        <v/>
      </c>
    </row>
    <row r="244" spans="1:83" s="361" customFormat="1" ht="15">
      <c r="A244" s="34" t="s">
        <v>435</v>
      </c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60"/>
      <c r="V244" s="34"/>
      <c r="W244" s="34"/>
    </row>
    <row r="245" spans="1:83" s="361" customFormat="1" ht="15">
      <c r="D245" s="477"/>
      <c r="E245" s="477"/>
      <c r="F245" s="477"/>
      <c r="G245" s="477"/>
      <c r="H245" s="477"/>
      <c r="I245" s="477"/>
      <c r="J245" s="477"/>
      <c r="K245" s="477"/>
      <c r="L245" s="477"/>
      <c r="U245" s="362"/>
    </row>
    <row r="246" spans="1:83" s="365" customFormat="1" ht="15" customHeight="1">
      <c r="A246" s="88"/>
      <c r="B246" s="235" t="s">
        <v>436</v>
      </c>
      <c r="C246" s="950"/>
      <c r="D246" s="819">
        <v>1</v>
      </c>
      <c r="E246" s="867"/>
      <c r="F246" s="471"/>
      <c r="G246" s="237">
        <v>0</v>
      </c>
      <c r="H246" s="476"/>
      <c r="I246" s="350"/>
      <c r="J246" s="514" t="s">
        <v>559</v>
      </c>
      <c r="K246" s="174"/>
      <c r="L246" s="366"/>
      <c r="M246" s="293">
        <f>mergeValue(H246)</f>
        <v>0</v>
      </c>
      <c r="N246" s="279"/>
      <c r="O246" s="279"/>
      <c r="P246" s="293" t="str">
        <f>IF(ISERROR(MATCH(Q246,MODesc,0)),"n","y")</f>
        <v>n</v>
      </c>
      <c r="Q246" s="279"/>
      <c r="R246" s="293" t="str">
        <f>K246&amp;"("&amp;L246&amp;")"</f>
        <v>()</v>
      </c>
      <c r="S246" s="235"/>
      <c r="T246" s="235"/>
      <c r="U246" s="348"/>
      <c r="V246" s="235"/>
      <c r="W246" s="235"/>
      <c r="X246" s="235"/>
      <c r="Y246" s="364"/>
      <c r="Z246" s="364"/>
      <c r="AA246" s="325"/>
      <c r="AB246" s="325"/>
      <c r="AC246" s="325"/>
      <c r="AD246" s="325"/>
      <c r="AE246" s="325"/>
      <c r="AF246" s="325"/>
      <c r="AG246" s="325"/>
      <c r="AH246" s="325"/>
      <c r="AI246" s="325"/>
      <c r="AJ246" s="325"/>
      <c r="AK246" s="325"/>
      <c r="AL246" s="325"/>
      <c r="AM246" s="325"/>
      <c r="AN246" s="325"/>
      <c r="AO246" s="325"/>
      <c r="AP246" s="325"/>
      <c r="AQ246" s="325"/>
      <c r="AR246" s="325"/>
      <c r="AS246" s="325"/>
      <c r="AT246" s="325"/>
      <c r="AU246" s="325"/>
      <c r="AV246" s="325"/>
      <c r="AW246" s="325"/>
      <c r="AX246" s="325"/>
      <c r="AY246" s="325"/>
      <c r="AZ246" s="325"/>
      <c r="BA246" s="325"/>
      <c r="BB246" s="325"/>
      <c r="BC246" s="325"/>
      <c r="BD246" s="325"/>
      <c r="BE246" s="325"/>
      <c r="BF246" s="325"/>
      <c r="BG246" s="325"/>
      <c r="BH246" s="325"/>
      <c r="BI246" s="325"/>
      <c r="BJ246" s="325"/>
      <c r="BK246" s="325"/>
      <c r="BL246" s="325"/>
      <c r="BM246" s="325"/>
      <c r="BN246" s="325"/>
      <c r="BO246" s="325"/>
      <c r="BP246" s="325"/>
      <c r="BQ246" s="325"/>
      <c r="BR246" s="325"/>
      <c r="BS246" s="325"/>
      <c r="BT246" s="325"/>
      <c r="BU246" s="325"/>
      <c r="BV246" s="364"/>
      <c r="BW246" s="364"/>
      <c r="BX246" s="364"/>
      <c r="BY246" s="364"/>
      <c r="BZ246" s="364"/>
      <c r="CA246" s="364"/>
      <c r="CB246" s="364"/>
      <c r="CC246" s="364"/>
      <c r="CD246" s="364"/>
      <c r="CE246" s="364"/>
    </row>
    <row r="247" spans="1:83" s="365" customFormat="1" ht="15" customHeight="1">
      <c r="A247" s="88"/>
      <c r="B247" s="88"/>
      <c r="C247" s="950"/>
      <c r="D247" s="819"/>
      <c r="E247" s="867"/>
      <c r="F247" s="350"/>
      <c r="G247" s="351"/>
      <c r="H247" s="174" t="s">
        <v>434</v>
      </c>
      <c r="I247" s="351"/>
      <c r="J247" s="351"/>
      <c r="K247" s="367"/>
      <c r="L247" s="366"/>
      <c r="M247" s="279"/>
      <c r="N247" s="279"/>
      <c r="O247" s="279"/>
      <c r="P247" s="279"/>
      <c r="Q247" s="293"/>
      <c r="R247" s="279"/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1" customFormat="1" ht="15">
      <c r="Q248" s="368"/>
      <c r="U248" s="362"/>
    </row>
    <row r="249" spans="1:83" s="361" customFormat="1" ht="15">
      <c r="A249" s="34" t="s">
        <v>437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69"/>
      <c r="R249" s="34"/>
      <c r="S249" s="34"/>
      <c r="T249" s="34"/>
      <c r="U249" s="360"/>
      <c r="V249" s="34"/>
      <c r="W249" s="34"/>
    </row>
    <row r="250" spans="1:83" s="361" customFormat="1" ht="15">
      <c r="F250" s="477"/>
      <c r="G250" s="477"/>
      <c r="H250" s="477"/>
      <c r="I250" s="477"/>
      <c r="J250" s="477"/>
      <c r="K250" s="477"/>
      <c r="L250" s="477"/>
      <c r="Q250" s="368"/>
      <c r="U250" s="362"/>
    </row>
    <row r="251" spans="1:83" s="365" customFormat="1" ht="15" customHeight="1">
      <c r="A251" s="88"/>
      <c r="B251" s="235" t="s">
        <v>436</v>
      </c>
      <c r="C251" s="951"/>
      <c r="D251" s="349"/>
      <c r="E251" s="598"/>
      <c r="F251" s="952"/>
      <c r="G251" s="819">
        <v>0</v>
      </c>
      <c r="H251" s="949"/>
      <c r="I251" s="350"/>
      <c r="J251" s="514" t="s">
        <v>559</v>
      </c>
      <c r="K251" s="174"/>
      <c r="L251" s="366"/>
      <c r="M251" s="293">
        <f>mergeValue(H251)</f>
        <v>0</v>
      </c>
      <c r="N251" s="279"/>
      <c r="O251" s="279"/>
      <c r="P251" s="279"/>
      <c r="Q251" s="279"/>
      <c r="R251" s="293" t="str">
        <f>K251&amp;"("&amp;L251&amp;")"</f>
        <v>()</v>
      </c>
      <c r="S251" s="235"/>
      <c r="T251" s="235"/>
      <c r="U251" s="348"/>
      <c r="V251" s="235"/>
      <c r="W251" s="235"/>
      <c r="X251" s="235"/>
      <c r="Y251" s="364"/>
      <c r="Z251" s="364"/>
      <c r="AA251" s="325"/>
      <c r="AB251" s="325"/>
      <c r="AC251" s="325"/>
      <c r="AD251" s="325"/>
      <c r="AE251" s="325"/>
      <c r="AF251" s="325"/>
      <c r="AG251" s="325"/>
      <c r="AH251" s="325"/>
      <c r="AI251" s="325"/>
      <c r="AJ251" s="325"/>
      <c r="AK251" s="325"/>
      <c r="AL251" s="325"/>
      <c r="AM251" s="325"/>
      <c r="AN251" s="325"/>
      <c r="AO251" s="325"/>
      <c r="AP251" s="325"/>
      <c r="AQ251" s="325"/>
      <c r="AR251" s="325"/>
      <c r="AS251" s="325"/>
      <c r="AT251" s="325"/>
      <c r="AU251" s="325"/>
      <c r="AV251" s="325"/>
      <c r="AW251" s="325"/>
      <c r="AX251" s="325"/>
      <c r="AY251" s="325"/>
      <c r="AZ251" s="325"/>
      <c r="BA251" s="325"/>
      <c r="BB251" s="325"/>
      <c r="BC251" s="325"/>
      <c r="BD251" s="325"/>
      <c r="BE251" s="325"/>
      <c r="BF251" s="325"/>
      <c r="BG251" s="325"/>
      <c r="BH251" s="325"/>
      <c r="BI251" s="325"/>
      <c r="BJ251" s="325"/>
      <c r="BK251" s="325"/>
      <c r="BL251" s="325"/>
      <c r="BM251" s="325"/>
      <c r="BN251" s="325"/>
      <c r="BO251" s="325"/>
      <c r="BP251" s="325"/>
      <c r="BQ251" s="325"/>
      <c r="BR251" s="325"/>
      <c r="BS251" s="325"/>
      <c r="BT251" s="325"/>
      <c r="BU251" s="325"/>
      <c r="BV251" s="364"/>
      <c r="BW251" s="364"/>
      <c r="BX251" s="364"/>
      <c r="BY251" s="364"/>
      <c r="BZ251" s="364"/>
      <c r="CA251" s="364"/>
      <c r="CB251" s="364"/>
      <c r="CC251" s="364"/>
      <c r="CD251" s="364"/>
      <c r="CE251" s="364"/>
    </row>
    <row r="252" spans="1:83" s="365" customFormat="1" ht="15" customHeight="1">
      <c r="A252" s="88"/>
      <c r="B252" s="88"/>
      <c r="C252" s="951"/>
      <c r="D252" s="349"/>
      <c r="E252" s="598"/>
      <c r="F252" s="952"/>
      <c r="G252" s="819"/>
      <c r="H252" s="949"/>
      <c r="I252" s="351"/>
      <c r="J252" s="351"/>
      <c r="K252" s="174" t="s">
        <v>4</v>
      </c>
      <c r="L252" s="366"/>
      <c r="M252" s="279"/>
      <c r="N252" s="279"/>
      <c r="O252" s="279"/>
      <c r="P252" s="279"/>
      <c r="Q252" s="293"/>
      <c r="R252" s="279"/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1" customFormat="1" ht="15">
      <c r="Q253" s="368"/>
      <c r="U253" s="362"/>
    </row>
    <row r="254" spans="1:83" s="361" customFormat="1" ht="15">
      <c r="A254" s="34" t="s">
        <v>438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69"/>
      <c r="R254" s="34"/>
      <c r="S254" s="34"/>
      <c r="T254" s="34"/>
      <c r="U254" s="360"/>
      <c r="V254" s="34"/>
      <c r="W254" s="34"/>
    </row>
    <row r="255" spans="1:83" s="361" customFormat="1" ht="15">
      <c r="Q255" s="368"/>
      <c r="U255" s="362"/>
    </row>
    <row r="256" spans="1:83" s="365" customFormat="1" ht="15" customHeight="1">
      <c r="A256" s="88"/>
      <c r="B256" s="235" t="s">
        <v>436</v>
      </c>
      <c r="C256" s="518"/>
      <c r="D256" s="361"/>
      <c r="E256" s="599"/>
      <c r="F256" s="361"/>
      <c r="G256" s="361"/>
      <c r="H256" s="361"/>
      <c r="I256" s="307"/>
      <c r="J256" s="237">
        <v>0</v>
      </c>
      <c r="K256" s="517"/>
      <c r="L256" s="347"/>
      <c r="M256" s="293">
        <f>mergeValue(H256)</f>
        <v>0</v>
      </c>
      <c r="N256" s="279"/>
      <c r="O256" s="279"/>
      <c r="P256" s="279"/>
      <c r="Q256" s="279"/>
      <c r="R256" s="293" t="str">
        <f>K256&amp;" ("&amp;L256&amp;")"</f>
        <v xml:space="preserve"> ()</v>
      </c>
      <c r="S256" s="235"/>
      <c r="T256" s="235"/>
      <c r="U256" s="348"/>
      <c r="V256" s="235"/>
      <c r="W256" s="235"/>
      <c r="X256" s="235"/>
      <c r="Y256" s="364"/>
      <c r="Z256" s="364"/>
      <c r="AA256" s="325"/>
      <c r="AB256" s="325"/>
      <c r="AC256" s="325"/>
      <c r="AD256" s="325"/>
      <c r="AE256" s="325"/>
      <c r="AF256" s="325"/>
      <c r="AG256" s="325"/>
      <c r="AH256" s="325"/>
      <c r="AI256" s="325"/>
      <c r="AJ256" s="325"/>
      <c r="AK256" s="325"/>
      <c r="AL256" s="325"/>
      <c r="AM256" s="325"/>
      <c r="AN256" s="325"/>
      <c r="AO256" s="325"/>
      <c r="AP256" s="325"/>
      <c r="AQ256" s="325"/>
      <c r="AR256" s="325"/>
      <c r="AS256" s="325"/>
      <c r="AT256" s="325"/>
      <c r="AU256" s="325"/>
      <c r="AV256" s="325"/>
      <c r="AW256" s="325"/>
      <c r="AX256" s="325"/>
      <c r="AY256" s="325"/>
      <c r="AZ256" s="325"/>
      <c r="BA256" s="325"/>
      <c r="BB256" s="325"/>
      <c r="BC256" s="325"/>
      <c r="BD256" s="325"/>
      <c r="BE256" s="325"/>
      <c r="BF256" s="325"/>
      <c r="BG256" s="325"/>
      <c r="BH256" s="325"/>
      <c r="BI256" s="325"/>
      <c r="BJ256" s="325"/>
      <c r="BK256" s="325"/>
      <c r="BL256" s="325"/>
      <c r="BM256" s="325"/>
      <c r="BN256" s="325"/>
      <c r="BO256" s="325"/>
      <c r="BP256" s="325"/>
      <c r="BQ256" s="325"/>
      <c r="BR256" s="325"/>
      <c r="BS256" s="325"/>
      <c r="BT256" s="325"/>
      <c r="BU256" s="325"/>
      <c r="BV256" s="364"/>
      <c r="BW256" s="364"/>
      <c r="BX256" s="364"/>
      <c r="BY256" s="364"/>
      <c r="BZ256" s="364"/>
      <c r="CA256" s="364"/>
      <c r="CB256" s="364"/>
      <c r="CC256" s="364"/>
      <c r="CD256" s="364"/>
      <c r="CE256" s="364"/>
    </row>
    <row r="258" spans="1:12" ht="11.25"/>
    <row r="259" spans="1:12" s="34" customFormat="1" ht="11.25">
      <c r="A259" s="34" t="s">
        <v>484</v>
      </c>
    </row>
    <row r="260" spans="1:12" ht="11.25"/>
    <row r="261" spans="1:12" s="35" customFormat="1" ht="20.100000000000001" customHeight="1">
      <c r="A261" s="96"/>
      <c r="B261" s="235"/>
      <c r="C261" s="85"/>
      <c r="D261" s="236"/>
      <c r="E261" s="396"/>
      <c r="F261" s="391"/>
      <c r="G261" s="397"/>
      <c r="I261" s="293"/>
      <c r="J261" s="293"/>
    </row>
    <row r="262" spans="1:12" ht="11.25"/>
    <row r="263" spans="1:12" ht="11.25"/>
    <row r="264" spans="1:12" s="34" customFormat="1" ht="11.25">
      <c r="A264" s="34" t="s">
        <v>500</v>
      </c>
    </row>
    <row r="265" spans="1:12" ht="11.25"/>
    <row r="266" spans="1:12" s="35" customFormat="1" ht="20.100000000000001" customHeight="1">
      <c r="A266" s="387"/>
      <c r="B266" s="235"/>
      <c r="C266" s="85"/>
      <c r="D266" s="236"/>
      <c r="E266" s="400"/>
      <c r="F266" s="399" t="s">
        <v>489</v>
      </c>
      <c r="G266" s="399" t="s">
        <v>489</v>
      </c>
      <c r="H266" s="426"/>
      <c r="I266" s="293"/>
      <c r="K266" s="293"/>
      <c r="L266" s="293"/>
    </row>
    <row r="267" spans="1:12" ht="11.25"/>
    <row r="268" spans="1:12" ht="11.25"/>
    <row r="269" spans="1:12" s="34" customFormat="1" ht="11.25">
      <c r="A269" s="34" t="s">
        <v>501</v>
      </c>
    </row>
    <row r="270" spans="1:12" ht="11.25"/>
    <row r="271" spans="1:12" s="35" customFormat="1" ht="20.100000000000001" customHeight="1">
      <c r="A271" s="387"/>
      <c r="B271" s="235"/>
      <c r="C271" s="85"/>
      <c r="D271" s="236"/>
      <c r="E271" s="400"/>
      <c r="F271" s="399" t="s">
        <v>489</v>
      </c>
      <c r="G271" s="534"/>
      <c r="H271" s="399" t="s">
        <v>489</v>
      </c>
      <c r="I271" s="293"/>
      <c r="K271" s="293"/>
      <c r="L271" s="293"/>
    </row>
    <row r="272" spans="1:12" ht="11.25"/>
    <row r="273" spans="1:20" ht="11.25"/>
    <row r="274" spans="1:20" s="34" customFormat="1" ht="11.25">
      <c r="A274" s="34" t="s">
        <v>502</v>
      </c>
    </row>
    <row r="275" spans="1:20" ht="11.25"/>
    <row r="276" spans="1:20" s="35" customFormat="1" ht="20.100000000000001" customHeight="1">
      <c r="A276" s="387"/>
      <c r="B276" s="235"/>
      <c r="C276" s="85"/>
      <c r="D276" s="236"/>
      <c r="E276" s="407">
        <f>E275</f>
        <v>0</v>
      </c>
      <c r="F276" s="399" t="s">
        <v>489</v>
      </c>
      <c r="G276" s="534"/>
      <c r="H276" s="399" t="s">
        <v>489</v>
      </c>
      <c r="I276" s="293"/>
      <c r="K276" s="293"/>
      <c r="L276" s="293"/>
    </row>
    <row r="277" spans="1:20" s="35" customFormat="1" ht="14.25">
      <c r="A277" s="387"/>
      <c r="B277" s="235"/>
      <c r="C277" s="85"/>
      <c r="D277" s="101"/>
      <c r="E277" s="408"/>
      <c r="F277" s="409"/>
      <c r="G277"/>
      <c r="H277" s="409"/>
      <c r="I277" s="293"/>
      <c r="K277" s="293"/>
      <c r="L277" s="293"/>
    </row>
    <row r="279" spans="1:20" s="34" customFormat="1" ht="11.25">
      <c r="A279" s="34" t="s">
        <v>503</v>
      </c>
    </row>
    <row r="280" spans="1:20" ht="11.25"/>
    <row r="281" spans="1:20" s="35" customFormat="1" ht="20.100000000000001" customHeight="1">
      <c r="A281" s="387"/>
      <c r="B281" s="235"/>
      <c r="C281" s="85"/>
      <c r="D281" s="236"/>
      <c r="E281" s="407">
        <f>E280</f>
        <v>0</v>
      </c>
      <c r="F281" s="399" t="s">
        <v>489</v>
      </c>
      <c r="G281" s="410"/>
      <c r="H281" s="399" t="s">
        <v>489</v>
      </c>
      <c r="I281" s="293"/>
      <c r="K281" s="293"/>
      <c r="L281" s="293"/>
    </row>
    <row r="284" spans="1:20" s="34" customFormat="1" ht="17.100000000000001" customHeight="1">
      <c r="A284" s="34" t="s">
        <v>547</v>
      </c>
    </row>
    <row r="286" spans="1:20" s="240" customFormat="1" ht="409.5">
      <c r="A286" s="860">
        <v>1</v>
      </c>
      <c r="B286" s="295"/>
      <c r="C286" s="295"/>
      <c r="D286" s="295"/>
      <c r="F286" s="450" t="str">
        <f>"2." &amp;mergeValue(A286)</f>
        <v>2.1</v>
      </c>
      <c r="G286" s="537" t="s">
        <v>534</v>
      </c>
      <c r="H286" s="430"/>
      <c r="I286" s="268" t="s">
        <v>632</v>
      </c>
      <c r="J286" s="449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</row>
    <row r="287" spans="1:20" s="240" customFormat="1" ht="90">
      <c r="A287" s="860"/>
      <c r="B287" s="295"/>
      <c r="C287" s="295"/>
      <c r="D287" s="295"/>
      <c r="F287" s="450" t="str">
        <f>"3." &amp;mergeValue(A287)</f>
        <v>3.1</v>
      </c>
      <c r="G287" s="537" t="s">
        <v>535</v>
      </c>
      <c r="H287" s="430"/>
      <c r="I287" s="268" t="s">
        <v>630</v>
      </c>
      <c r="J287" s="449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45">
      <c r="A288" s="860"/>
      <c r="B288" s="295"/>
      <c r="C288" s="295"/>
      <c r="D288" s="295"/>
      <c r="F288" s="450" t="str">
        <f>"4."&amp;mergeValue(A288)</f>
        <v>4.1</v>
      </c>
      <c r="G288" s="537" t="s">
        <v>536</v>
      </c>
      <c r="H288" s="431" t="s">
        <v>489</v>
      </c>
      <c r="I288" s="268"/>
      <c r="J288" s="449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101.25">
      <c r="A289" s="860"/>
      <c r="B289" s="860">
        <v>1</v>
      </c>
      <c r="C289" s="459"/>
      <c r="D289" s="459"/>
      <c r="F289" s="450" t="str">
        <f>"4."&amp;mergeValue(A289) &amp;"."&amp;mergeValue(B289)</f>
        <v>4.1.1</v>
      </c>
      <c r="G289" s="437" t="s">
        <v>634</v>
      </c>
      <c r="H289" s="430" t="str">
        <f>IF(region_name="","",region_name)</f>
        <v>Ульяновская область</v>
      </c>
      <c r="I289" s="268" t="s">
        <v>539</v>
      </c>
      <c r="J289" s="449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91.25">
      <c r="A290" s="860"/>
      <c r="B290" s="860"/>
      <c r="C290" s="860">
        <v>1</v>
      </c>
      <c r="D290" s="459"/>
      <c r="F290" s="450" t="str">
        <f>"4."&amp;mergeValue(A290) &amp;"."&amp;mergeValue(B290)&amp;"."&amp;mergeValue(C290)</f>
        <v>4.1.1.1</v>
      </c>
      <c r="G290" s="458" t="s">
        <v>537</v>
      </c>
      <c r="H290" s="430"/>
      <c r="I290" s="268" t="s">
        <v>540</v>
      </c>
      <c r="J290" s="449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33.75" customHeight="1">
      <c r="A291" s="860"/>
      <c r="B291" s="860"/>
      <c r="C291" s="860"/>
      <c r="D291" s="459">
        <v>1</v>
      </c>
      <c r="F291" s="450" t="str">
        <f>"4."&amp;mergeValue(A291) &amp;"."&amp;mergeValue(B291)&amp;"."&amp;mergeValue(C291)&amp;"."&amp;mergeValue(D291)</f>
        <v>4.1.1.1.1</v>
      </c>
      <c r="G291" s="540" t="s">
        <v>538</v>
      </c>
      <c r="H291" s="430"/>
      <c r="I291" s="861" t="s">
        <v>633</v>
      </c>
      <c r="J291" s="449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18.75">
      <c r="A292" s="860"/>
      <c r="B292" s="860"/>
      <c r="C292" s="860"/>
      <c r="D292" s="459"/>
      <c r="F292" s="544"/>
      <c r="G292" s="545" t="s">
        <v>4</v>
      </c>
      <c r="H292" s="546"/>
      <c r="I292" s="861"/>
      <c r="J292" s="449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60"/>
      <c r="B293" s="860"/>
      <c r="C293" s="459"/>
      <c r="D293" s="459"/>
      <c r="F293" s="455"/>
      <c r="G293" s="160" t="s">
        <v>434</v>
      </c>
      <c r="H293" s="456"/>
      <c r="I293" s="457"/>
      <c r="J293" s="449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60"/>
      <c r="B294" s="295"/>
      <c r="C294" s="295"/>
      <c r="D294" s="295"/>
      <c r="F294" s="455"/>
      <c r="G294" s="174" t="s">
        <v>546</v>
      </c>
      <c r="H294" s="456"/>
      <c r="I294" s="457"/>
      <c r="J294" s="449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295"/>
      <c r="B295" s="295"/>
      <c r="C295" s="295"/>
      <c r="D295" s="295"/>
      <c r="F295" s="455"/>
      <c r="G295" s="203" t="s">
        <v>545</v>
      </c>
      <c r="H295" s="456"/>
      <c r="I295" s="457"/>
      <c r="J295" s="449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</sheetData>
  <sheetProtection formatColumns="0" formatRows="0"/>
  <dataConsolidate/>
  <mergeCells count="229"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N165:AL165"/>
    <mergeCell ref="O150:V150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K181:K185"/>
    <mergeCell ref="K166:K170"/>
    <mergeCell ref="I166:I170"/>
    <mergeCell ref="J166:J170"/>
    <mergeCell ref="F251:F252"/>
    <mergeCell ref="G251:G252"/>
    <mergeCell ref="C180:C186"/>
    <mergeCell ref="C165:C171"/>
    <mergeCell ref="O148:V148"/>
    <mergeCell ref="R117:R118"/>
    <mergeCell ref="O129:V129"/>
    <mergeCell ref="O131:V131"/>
    <mergeCell ref="O80:V80"/>
    <mergeCell ref="O81:V81"/>
    <mergeCell ref="S117:S118"/>
    <mergeCell ref="O145:V145"/>
    <mergeCell ref="O112:V112"/>
    <mergeCell ref="O111:V111"/>
    <mergeCell ref="O147:V147"/>
    <mergeCell ref="S134:S135"/>
    <mergeCell ref="AD97:AD100"/>
    <mergeCell ref="N97:N98"/>
    <mergeCell ref="Y97:Y98"/>
    <mergeCell ref="Z97:Z98"/>
    <mergeCell ref="A92:A104"/>
    <mergeCell ref="B93:B103"/>
    <mergeCell ref="C94:C102"/>
    <mergeCell ref="D95:D101"/>
    <mergeCell ref="H95:H101"/>
    <mergeCell ref="E96:E100"/>
    <mergeCell ref="I96:I100"/>
    <mergeCell ref="F97:F99"/>
    <mergeCell ref="O92:AC92"/>
    <mergeCell ref="O93:AC93"/>
    <mergeCell ref="O94:AC94"/>
    <mergeCell ref="O95:AC95"/>
    <mergeCell ref="O96:AC96"/>
    <mergeCell ref="AA97:AA98"/>
    <mergeCell ref="AB97:AB98"/>
    <mergeCell ref="J97:J99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O95:AC95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P97:R9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AB106 Z106 Z97:Z98 AB97:AB98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AA97:AA98"/>
    <dataValidation allowBlank="1" promptTitle="checkPeriodRange" sqref="AF182:AK182 Q51 Q152 Q135 Q118 AG167:AL167 Q35 Q67 Q83 R98:X98"/>
    <dataValidation type="list" allowBlank="1" showInputMessage="1" showErrorMessage="1" errorTitle="Ошибка" error="Выберите значение из списка" sqref="U193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>
      <formula1>kind_of_cons</formula1>
    </dataValidation>
    <dataValidation type="list" allowBlank="1" showInputMessage="1" showErrorMessage="1" errorTitle="Ошибка" error="Выберите значение из списка" sqref="O149">
      <formula1>kind_of_scheme_in</formula1>
    </dataValidation>
    <dataValidation type="list" allowBlank="1" showInputMessage="1" showErrorMessage="1" errorTitle="Ошибка" error="Выберите значение из списка" sqref="O49 O65 O33 O81 O96:P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>
      <formula1>kind_of_heat_transfer</formula1>
    </dataValidation>
    <dataValidation type="list" allowBlank="1" showInputMessage="1" showErrorMessage="1" errorTitle="Ошибка" error="Выберите значение из списка" sqref="M117 M134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>
      <formula1>"a"</formula1>
    </dataValidation>
    <dataValidation allowBlank="1" sqref="S68:S73 S36:S41 S84:S89 S52:S57 Z99:Z105"/>
    <dataValidation type="list" allowBlank="1" showInputMessage="1" showErrorMessage="1" errorTitle="Ошибка" error="Выберите значение из списка" prompt="Выберите значение из списка" sqref="E241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8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69</v>
      </c>
      <c r="B1" s="153" t="s">
        <v>366</v>
      </c>
      <c r="C1" s="153" t="s">
        <v>88</v>
      </c>
      <c r="D1" s="153" t="s">
        <v>85</v>
      </c>
      <c r="E1" s="153" t="s">
        <v>187</v>
      </c>
      <c r="F1" s="153" t="s">
        <v>227</v>
      </c>
      <c r="G1" s="153" t="s">
        <v>204</v>
      </c>
      <c r="H1" s="153" t="s">
        <v>208</v>
      </c>
      <c r="I1" s="153" t="s">
        <v>226</v>
      </c>
      <c r="J1" s="153" t="s">
        <v>243</v>
      </c>
      <c r="K1" s="153" t="s">
        <v>247</v>
      </c>
      <c r="L1" s="153"/>
      <c r="M1" s="153"/>
      <c r="N1" s="98" t="s">
        <v>283</v>
      </c>
      <c r="O1" s="153" t="s">
        <v>274</v>
      </c>
      <c r="P1" s="153" t="s">
        <v>298</v>
      </c>
      <c r="Q1" s="153" t="s">
        <v>342</v>
      </c>
      <c r="R1" s="153" t="s">
        <v>24</v>
      </c>
      <c r="S1" s="153" t="s">
        <v>32</v>
      </c>
      <c r="T1" s="190" t="s">
        <v>38</v>
      </c>
      <c r="U1" s="190" t="s">
        <v>43</v>
      </c>
      <c r="V1" s="602"/>
      <c r="W1" s="603" t="s">
        <v>327</v>
      </c>
      <c r="X1" s="526" t="s">
        <v>296</v>
      </c>
      <c r="Y1" s="526" t="s">
        <v>310</v>
      </c>
      <c r="Z1" s="153"/>
      <c r="AA1" s="286" t="s">
        <v>367</v>
      </c>
      <c r="AB1" s="286"/>
      <c r="AC1" s="286" t="s">
        <v>368</v>
      </c>
      <c r="AD1" s="286"/>
      <c r="AF1" s="190" t="s">
        <v>339</v>
      </c>
      <c r="AH1" s="153" t="s">
        <v>340</v>
      </c>
      <c r="AI1" s="153" t="s">
        <v>341</v>
      </c>
      <c r="AK1" s="153" t="s">
        <v>358</v>
      </c>
      <c r="AM1" s="153" t="s">
        <v>359</v>
      </c>
      <c r="AP1" s="153" t="s">
        <v>379</v>
      </c>
      <c r="AQ1" s="153" t="s">
        <v>378</v>
      </c>
      <c r="AS1" s="526" t="s">
        <v>384</v>
      </c>
      <c r="AU1" s="190" t="s">
        <v>405</v>
      </c>
      <c r="AW1" s="529" t="s">
        <v>588</v>
      </c>
      <c r="AX1" s="529" t="s">
        <v>589</v>
      </c>
      <c r="AZ1" s="985" t="s">
        <v>622</v>
      </c>
      <c r="BA1" s="985"/>
    </row>
    <row r="2" spans="1:53" ht="66.75" customHeight="1">
      <c r="A2" s="5" t="s">
        <v>103</v>
      </c>
      <c r="B2" s="43">
        <v>2000</v>
      </c>
      <c r="C2" s="43">
        <v>2013</v>
      </c>
      <c r="D2" s="43" t="s">
        <v>86</v>
      </c>
      <c r="E2" s="146" t="s">
        <v>188</v>
      </c>
      <c r="F2" s="146" t="s">
        <v>228</v>
      </c>
      <c r="G2" s="146" t="s">
        <v>202</v>
      </c>
      <c r="H2" s="146" t="s">
        <v>206</v>
      </c>
      <c r="I2" s="146" t="s">
        <v>95</v>
      </c>
      <c r="J2" s="146" t="s">
        <v>244</v>
      </c>
      <c r="K2" s="147" t="s">
        <v>248</v>
      </c>
      <c r="L2" s="224" t="s">
        <v>248</v>
      </c>
      <c r="M2" s="147">
        <v>1</v>
      </c>
      <c r="N2" s="99" t="s">
        <v>287</v>
      </c>
      <c r="O2" s="147" t="s">
        <v>372</v>
      </c>
      <c r="P2" s="225" t="s">
        <v>44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4">
        <v>1</v>
      </c>
      <c r="W2" s="605"/>
      <c r="X2" s="606">
        <v>111</v>
      </c>
      <c r="Y2" s="43"/>
      <c r="Z2" s="186"/>
      <c r="AA2" s="303" t="s">
        <v>387</v>
      </c>
      <c r="AB2" s="288" t="s">
        <v>387</v>
      </c>
      <c r="AC2" s="43" t="s">
        <v>312</v>
      </c>
      <c r="AD2" s="288" t="s">
        <v>312</v>
      </c>
      <c r="AF2" s="44" t="s">
        <v>39</v>
      </c>
      <c r="AH2" s="146" t="s">
        <v>344</v>
      </c>
      <c r="AI2" s="146" t="s">
        <v>344</v>
      </c>
      <c r="AK2" s="146" t="s">
        <v>350</v>
      </c>
      <c r="AM2" s="146" t="s">
        <v>360</v>
      </c>
      <c r="AP2" s="777" t="s">
        <v>663</v>
      </c>
      <c r="AQ2" s="43" t="s">
        <v>662</v>
      </c>
      <c r="AS2" s="43" t="s">
        <v>382</v>
      </c>
      <c r="AU2" s="44" t="s">
        <v>398</v>
      </c>
      <c r="AW2" s="530" t="s">
        <v>590</v>
      </c>
      <c r="AX2" s="531" t="s">
        <v>590</v>
      </c>
      <c r="AZ2" s="588" t="s">
        <v>623</v>
      </c>
      <c r="BA2" s="589" t="s">
        <v>624</v>
      </c>
    </row>
    <row r="3" spans="1:53" ht="66.75" customHeight="1">
      <c r="A3" s="5" t="s">
        <v>104</v>
      </c>
      <c r="B3" s="43">
        <v>2001</v>
      </c>
      <c r="C3" s="43">
        <v>2014</v>
      </c>
      <c r="D3" s="43" t="s">
        <v>87</v>
      </c>
      <c r="E3" s="146" t="s">
        <v>189</v>
      </c>
      <c r="F3" s="146" t="s">
        <v>229</v>
      </c>
      <c r="G3" s="146" t="s">
        <v>203</v>
      </c>
      <c r="H3" s="146" t="s">
        <v>207</v>
      </c>
      <c r="I3" s="146" t="s">
        <v>51</v>
      </c>
      <c r="J3" s="146" t="s">
        <v>284</v>
      </c>
      <c r="K3" s="147" t="s">
        <v>250</v>
      </c>
      <c r="L3" s="147" t="s">
        <v>250</v>
      </c>
      <c r="M3" s="147">
        <v>2</v>
      </c>
      <c r="N3" s="99" t="s">
        <v>261</v>
      </c>
      <c r="O3" s="224" t="s">
        <v>373</v>
      </c>
      <c r="P3" s="225" t="s">
        <v>45</v>
      </c>
      <c r="Q3" s="227" t="s">
        <v>303</v>
      </c>
      <c r="R3" s="226" t="s">
        <v>305</v>
      </c>
      <c r="S3" s="228" t="s">
        <v>30</v>
      </c>
      <c r="T3" s="229" t="s">
        <v>34</v>
      </c>
      <c r="U3" s="224" t="s">
        <v>40</v>
      </c>
      <c r="V3" s="604">
        <v>2</v>
      </c>
      <c r="W3" s="605"/>
      <c r="X3" s="606" t="s">
        <v>662</v>
      </c>
      <c r="Y3" s="43" t="s">
        <v>666</v>
      </c>
      <c r="Z3" s="186"/>
      <c r="AA3" s="303" t="s">
        <v>386</v>
      </c>
      <c r="AB3" s="288" t="s">
        <v>386</v>
      </c>
      <c r="AC3" s="43" t="s">
        <v>313</v>
      </c>
      <c r="AD3" s="288" t="s">
        <v>313</v>
      </c>
      <c r="AF3" s="44" t="s">
        <v>40</v>
      </c>
      <c r="AH3" s="146" t="s">
        <v>369</v>
      </c>
      <c r="AI3" s="146" t="s">
        <v>348</v>
      </c>
      <c r="AK3" s="146" t="s">
        <v>351</v>
      </c>
      <c r="AM3" s="146" t="s">
        <v>361</v>
      </c>
      <c r="AP3" s="777" t="s">
        <v>662</v>
      </c>
      <c r="AQ3" s="43" t="s">
        <v>665</v>
      </c>
      <c r="AS3" s="43" t="s">
        <v>383</v>
      </c>
      <c r="AU3" s="44" t="s">
        <v>399</v>
      </c>
      <c r="AW3" s="530" t="s">
        <v>591</v>
      </c>
      <c r="AX3" s="531" t="s">
        <v>591</v>
      </c>
      <c r="AZ3" s="149" t="s">
        <v>669</v>
      </c>
      <c r="BA3" s="226" t="s">
        <v>668</v>
      </c>
    </row>
    <row r="4" spans="1:53" ht="66.75" customHeight="1">
      <c r="A4" s="5" t="s">
        <v>105</v>
      </c>
      <c r="B4" s="43">
        <v>2002</v>
      </c>
      <c r="C4" s="43">
        <v>2015</v>
      </c>
      <c r="E4" s="146" t="s">
        <v>190</v>
      </c>
      <c r="F4" s="146" t="s">
        <v>230</v>
      </c>
      <c r="H4" s="146" t="s">
        <v>2</v>
      </c>
      <c r="I4" s="146" t="s">
        <v>52</v>
      </c>
      <c r="J4" s="146" t="s">
        <v>285</v>
      </c>
      <c r="K4" s="147" t="s">
        <v>251</v>
      </c>
      <c r="L4" s="147" t="s">
        <v>251</v>
      </c>
      <c r="M4" s="147">
        <v>3</v>
      </c>
      <c r="N4" s="99" t="s">
        <v>288</v>
      </c>
      <c r="O4" s="224" t="s">
        <v>374</v>
      </c>
      <c r="Q4" s="227" t="s">
        <v>26</v>
      </c>
      <c r="R4" s="226" t="s">
        <v>711</v>
      </c>
      <c r="S4" s="228" t="s">
        <v>31</v>
      </c>
      <c r="T4" s="229" t="s">
        <v>35</v>
      </c>
      <c r="U4" s="224" t="s">
        <v>41</v>
      </c>
      <c r="V4" s="604">
        <v>3</v>
      </c>
      <c r="W4" s="605"/>
      <c r="X4" s="606">
        <v>222</v>
      </c>
      <c r="Y4" s="43"/>
      <c r="Z4" s="287"/>
      <c r="AA4" s="302" t="s">
        <v>385</v>
      </c>
      <c r="AB4" s="81" t="s">
        <v>385</v>
      </c>
      <c r="AC4" s="43" t="s">
        <v>314</v>
      </c>
      <c r="AD4" s="288" t="s">
        <v>314</v>
      </c>
      <c r="AF4" s="44" t="s">
        <v>41</v>
      </c>
      <c r="AH4" s="44" t="s">
        <v>375</v>
      </c>
      <c r="AK4" s="146" t="s">
        <v>352</v>
      </c>
      <c r="AM4" s="146" t="s">
        <v>362</v>
      </c>
      <c r="AP4" s="777" t="s">
        <v>665</v>
      </c>
      <c r="AQ4" s="43" t="s">
        <v>664</v>
      </c>
      <c r="AS4" s="43" t="s">
        <v>349</v>
      </c>
      <c r="AU4" s="44" t="s">
        <v>400</v>
      </c>
      <c r="AW4" s="530" t="s">
        <v>592</v>
      </c>
      <c r="AX4" s="531" t="s">
        <v>592</v>
      </c>
      <c r="AZ4" s="149" t="s">
        <v>694</v>
      </c>
      <c r="BA4" s="226" t="s">
        <v>695</v>
      </c>
    </row>
    <row r="5" spans="1:53" ht="66.75" customHeight="1">
      <c r="A5" s="5" t="s">
        <v>106</v>
      </c>
      <c r="B5" s="43">
        <v>2003</v>
      </c>
      <c r="C5" s="43">
        <v>2016</v>
      </c>
      <c r="E5" s="146" t="s">
        <v>191</v>
      </c>
      <c r="F5" s="146" t="s">
        <v>231</v>
      </c>
      <c r="I5" s="146" t="s">
        <v>53</v>
      </c>
      <c r="K5" s="147" t="s">
        <v>249</v>
      </c>
      <c r="L5" s="147" t="s">
        <v>249</v>
      </c>
      <c r="M5" s="147">
        <v>4</v>
      </c>
      <c r="N5" s="149" t="s">
        <v>289</v>
      </c>
      <c r="O5" s="146" t="s">
        <v>344</v>
      </c>
      <c r="Q5" s="227" t="s">
        <v>304</v>
      </c>
      <c r="R5" s="226" t="s">
        <v>306</v>
      </c>
      <c r="T5" s="44" t="s">
        <v>36</v>
      </c>
      <c r="U5" s="224" t="s">
        <v>42</v>
      </c>
      <c r="V5" s="604">
        <v>4</v>
      </c>
      <c r="W5" s="605"/>
      <c r="X5" s="606">
        <v>333</v>
      </c>
      <c r="Y5" s="43"/>
      <c r="Z5" s="287">
        <v>1</v>
      </c>
      <c r="AA5" s="302" t="s">
        <v>388</v>
      </c>
      <c r="AB5" s="81" t="s">
        <v>388</v>
      </c>
      <c r="AF5" s="44" t="s">
        <v>329</v>
      </c>
      <c r="AH5" s="146" t="s">
        <v>370</v>
      </c>
      <c r="AK5" s="146" t="s">
        <v>353</v>
      </c>
      <c r="AM5" s="146" t="s">
        <v>363</v>
      </c>
      <c r="AP5" s="777" t="s">
        <v>664</v>
      </c>
      <c r="AQ5" s="43"/>
      <c r="AU5" s="44" t="s">
        <v>401</v>
      </c>
      <c r="AW5" s="530" t="s">
        <v>593</v>
      </c>
      <c r="AX5" s="531" t="s">
        <v>593</v>
      </c>
      <c r="AZ5" s="149" t="s">
        <v>693</v>
      </c>
      <c r="BA5" s="226" t="s">
        <v>625</v>
      </c>
    </row>
    <row r="6" spans="1:53" ht="66.75" customHeight="1">
      <c r="A6" s="5" t="s">
        <v>107</v>
      </c>
      <c r="B6" s="43">
        <v>2004</v>
      </c>
      <c r="C6" s="43">
        <v>2017</v>
      </c>
      <c r="E6" s="146" t="s">
        <v>192</v>
      </c>
      <c r="F6" s="150"/>
      <c r="G6" s="153" t="s">
        <v>293</v>
      </c>
      <c r="H6" s="153" t="s">
        <v>260</v>
      </c>
      <c r="I6" s="146" t="s">
        <v>70</v>
      </c>
      <c r="J6" s="153" t="s">
        <v>266</v>
      </c>
      <c r="N6" s="149" t="s">
        <v>290</v>
      </c>
      <c r="O6" s="146" t="s">
        <v>348</v>
      </c>
      <c r="R6" s="226" t="s">
        <v>3</v>
      </c>
      <c r="T6" s="44" t="s">
        <v>37</v>
      </c>
      <c r="U6" s="224" t="s">
        <v>329</v>
      </c>
      <c r="V6" s="604">
        <v>5</v>
      </c>
      <c r="W6" s="605"/>
      <c r="X6" s="43" t="s">
        <v>663</v>
      </c>
      <c r="Y6" s="43" t="s">
        <v>666</v>
      </c>
      <c r="Z6" s="287"/>
      <c r="AA6" s="302"/>
      <c r="AH6" s="146" t="s">
        <v>371</v>
      </c>
      <c r="AK6" s="146" t="s">
        <v>354</v>
      </c>
      <c r="AM6" s="146" t="s">
        <v>364</v>
      </c>
      <c r="AP6" s="527"/>
      <c r="AQ6" s="43"/>
      <c r="AU6" s="305" t="s">
        <v>402</v>
      </c>
      <c r="AW6" s="530" t="s">
        <v>594</v>
      </c>
      <c r="AX6" s="531" t="s">
        <v>594</v>
      </c>
      <c r="AZ6" s="149" t="s">
        <v>692</v>
      </c>
      <c r="BA6" s="226" t="s">
        <v>691</v>
      </c>
    </row>
    <row r="7" spans="1:53" ht="66.75" customHeight="1">
      <c r="A7" s="5" t="s">
        <v>108</v>
      </c>
      <c r="B7" s="43">
        <v>2005</v>
      </c>
      <c r="E7" s="146" t="s">
        <v>193</v>
      </c>
      <c r="F7" s="150"/>
      <c r="G7" s="146" t="s">
        <v>257</v>
      </c>
      <c r="H7" s="146" t="s">
        <v>259</v>
      </c>
      <c r="I7" s="146" t="s">
        <v>71</v>
      </c>
      <c r="J7" s="146" t="s">
        <v>286</v>
      </c>
      <c r="N7" s="151" t="s">
        <v>291</v>
      </c>
      <c r="O7" s="146" t="s">
        <v>369</v>
      </c>
      <c r="U7" s="224" t="s">
        <v>87</v>
      </c>
      <c r="V7" s="607" t="s">
        <v>71</v>
      </c>
      <c r="W7" s="605"/>
      <c r="X7" s="43">
        <v>66666</v>
      </c>
      <c r="Y7" s="43"/>
      <c r="Z7" s="287"/>
      <c r="AA7" s="302"/>
      <c r="AH7" s="146" t="s">
        <v>345</v>
      </c>
      <c r="AK7" s="146" t="s">
        <v>355</v>
      </c>
      <c r="AM7" s="146" t="s">
        <v>365</v>
      </c>
      <c r="AP7" s="527"/>
      <c r="AQ7" s="43"/>
      <c r="AU7" s="305" t="s">
        <v>403</v>
      </c>
      <c r="AW7" s="530" t="s">
        <v>595</v>
      </c>
      <c r="AX7" s="531" t="s">
        <v>595</v>
      </c>
    </row>
    <row r="8" spans="1:53" ht="66.75" customHeight="1">
      <c r="A8" s="5" t="s">
        <v>109</v>
      </c>
      <c r="B8" s="43">
        <v>2006</v>
      </c>
      <c r="E8" s="146" t="s">
        <v>194</v>
      </c>
      <c r="F8" s="150"/>
      <c r="G8" s="146" t="s">
        <v>258</v>
      </c>
      <c r="H8" s="146" t="s">
        <v>265</v>
      </c>
      <c r="I8" s="146" t="s">
        <v>185</v>
      </c>
      <c r="J8" s="146" t="s">
        <v>282</v>
      </c>
      <c r="N8" s="152" t="s">
        <v>292</v>
      </c>
      <c r="O8" s="146" t="s">
        <v>375</v>
      </c>
      <c r="V8" s="607" t="s">
        <v>185</v>
      </c>
      <c r="W8" s="605"/>
      <c r="X8" s="43">
        <v>77777</v>
      </c>
      <c r="Y8" s="43"/>
      <c r="Z8" s="287"/>
      <c r="AA8" s="302"/>
      <c r="AK8" s="146" t="s">
        <v>356</v>
      </c>
      <c r="AP8" s="233"/>
      <c r="AU8" s="305" t="s">
        <v>404</v>
      </c>
      <c r="AW8" s="530" t="s">
        <v>596</v>
      </c>
      <c r="AX8" s="531" t="s">
        <v>596</v>
      </c>
    </row>
    <row r="9" spans="1:53" ht="66.75" customHeight="1">
      <c r="A9" s="5" t="s">
        <v>110</v>
      </c>
      <c r="B9" s="43">
        <v>2007</v>
      </c>
      <c r="E9" s="146" t="s">
        <v>195</v>
      </c>
      <c r="F9" s="150"/>
      <c r="G9" s="146" t="s">
        <v>265</v>
      </c>
      <c r="I9" s="146" t="s">
        <v>186</v>
      </c>
      <c r="O9" s="146" t="s">
        <v>370</v>
      </c>
      <c r="V9" s="607" t="s">
        <v>186</v>
      </c>
      <c r="W9" s="605"/>
      <c r="X9" s="43">
        <v>8888</v>
      </c>
      <c r="Y9" s="43"/>
      <c r="Z9" s="287">
        <v>1</v>
      </c>
      <c r="AA9" s="302"/>
      <c r="AK9" s="146" t="s">
        <v>357</v>
      </c>
      <c r="AP9" s="233"/>
      <c r="AW9" s="530" t="s">
        <v>597</v>
      </c>
      <c r="AX9" s="531" t="s">
        <v>597</v>
      </c>
    </row>
    <row r="10" spans="1:53" ht="66.75" customHeight="1">
      <c r="A10" s="5" t="s">
        <v>111</v>
      </c>
      <c r="B10" s="43">
        <v>2008</v>
      </c>
      <c r="E10" s="146" t="s">
        <v>196</v>
      </c>
      <c r="F10" s="150"/>
      <c r="I10" s="146" t="s">
        <v>210</v>
      </c>
      <c r="O10" s="146" t="s">
        <v>371</v>
      </c>
      <c r="V10" s="607" t="s">
        <v>210</v>
      </c>
      <c r="W10" s="605"/>
      <c r="X10" s="606" t="s">
        <v>664</v>
      </c>
      <c r="Y10" s="43" t="s">
        <v>648</v>
      </c>
      <c r="Z10" s="287"/>
      <c r="AP10" s="233"/>
      <c r="AW10" s="530" t="s">
        <v>598</v>
      </c>
      <c r="AX10" s="531" t="s">
        <v>598</v>
      </c>
    </row>
    <row r="11" spans="1:53" ht="66.75" customHeight="1">
      <c r="A11" s="5" t="s">
        <v>112</v>
      </c>
      <c r="B11" s="43">
        <v>2009</v>
      </c>
      <c r="E11" s="146" t="s">
        <v>197</v>
      </c>
      <c r="F11" s="150"/>
      <c r="I11" s="146" t="s">
        <v>211</v>
      </c>
      <c r="O11" s="146" t="s">
        <v>345</v>
      </c>
      <c r="V11" s="607" t="s">
        <v>211</v>
      </c>
      <c r="W11" s="607"/>
      <c r="X11" s="606" t="s">
        <v>665</v>
      </c>
      <c r="Y11" s="43" t="s">
        <v>648</v>
      </c>
      <c r="Z11" s="287"/>
      <c r="AP11" s="233"/>
      <c r="AW11" s="530" t="s">
        <v>599</v>
      </c>
      <c r="AX11" s="531" t="s">
        <v>599</v>
      </c>
    </row>
    <row r="12" spans="1:53" ht="33.75">
      <c r="A12" s="5" t="s">
        <v>67</v>
      </c>
      <c r="B12" s="43">
        <v>2010</v>
      </c>
      <c r="E12" s="146" t="s">
        <v>198</v>
      </c>
      <c r="F12" s="150"/>
      <c r="G12" s="153" t="s">
        <v>294</v>
      </c>
      <c r="H12" s="153" t="s">
        <v>262</v>
      </c>
      <c r="I12" s="146" t="s">
        <v>212</v>
      </c>
      <c r="O12" s="154" t="s">
        <v>376</v>
      </c>
      <c r="AW12" s="530" t="s">
        <v>211</v>
      </c>
      <c r="AX12" s="531" t="s">
        <v>211</v>
      </c>
    </row>
    <row r="13" spans="1:53" ht="22.5">
      <c r="A13" s="5" t="s">
        <v>113</v>
      </c>
      <c r="B13" s="43">
        <v>2011</v>
      </c>
      <c r="E13" s="146" t="s">
        <v>199</v>
      </c>
      <c r="F13" s="150"/>
      <c r="G13" s="146" t="s">
        <v>263</v>
      </c>
      <c r="H13" s="146" t="s">
        <v>264</v>
      </c>
      <c r="I13" s="146" t="s">
        <v>213</v>
      </c>
      <c r="O13" s="154" t="s">
        <v>357</v>
      </c>
      <c r="AW13" s="530" t="s">
        <v>212</v>
      </c>
      <c r="AX13" s="531" t="s">
        <v>212</v>
      </c>
    </row>
    <row r="14" spans="1:53" ht="21" customHeight="1">
      <c r="A14" s="5" t="s">
        <v>68</v>
      </c>
      <c r="B14" s="43">
        <v>2012</v>
      </c>
      <c r="G14" s="146" t="s">
        <v>265</v>
      </c>
      <c r="H14" s="146" t="s">
        <v>265</v>
      </c>
      <c r="I14" s="146" t="s">
        <v>214</v>
      </c>
      <c r="N14" s="98" t="s">
        <v>318</v>
      </c>
      <c r="AW14" s="530" t="s">
        <v>213</v>
      </c>
      <c r="AX14" s="531" t="s">
        <v>213</v>
      </c>
    </row>
    <row r="15" spans="1:53" ht="21" customHeight="1">
      <c r="A15" s="5" t="s">
        <v>472</v>
      </c>
      <c r="B15" s="43">
        <v>2013</v>
      </c>
      <c r="I15" s="146" t="s">
        <v>215</v>
      </c>
      <c r="N15" s="223" t="s">
        <v>326</v>
      </c>
      <c r="AW15" s="530" t="s">
        <v>214</v>
      </c>
      <c r="AX15" s="531" t="s">
        <v>214</v>
      </c>
    </row>
    <row r="16" spans="1:53" ht="21" customHeight="1">
      <c r="A16" s="5" t="s">
        <v>114</v>
      </c>
      <c r="B16" s="43">
        <v>2014</v>
      </c>
      <c r="I16" s="146" t="s">
        <v>216</v>
      </c>
      <c r="N16" s="223" t="s">
        <v>325</v>
      </c>
      <c r="AW16" s="530" t="s">
        <v>215</v>
      </c>
      <c r="AX16" s="531" t="s">
        <v>215</v>
      </c>
    </row>
    <row r="17" spans="1:50" ht="21" customHeight="1">
      <c r="A17" s="5" t="s">
        <v>115</v>
      </c>
      <c r="B17" s="43">
        <v>2015</v>
      </c>
      <c r="I17" s="146" t="s">
        <v>217</v>
      </c>
      <c r="N17" s="223" t="s">
        <v>324</v>
      </c>
      <c r="X17" s="301"/>
      <c r="AW17" s="530" t="s">
        <v>216</v>
      </c>
      <c r="AX17" s="531" t="s">
        <v>216</v>
      </c>
    </row>
    <row r="18" spans="1:50" ht="21" customHeight="1">
      <c r="A18" s="5" t="s">
        <v>116</v>
      </c>
      <c r="B18" s="43">
        <v>2016</v>
      </c>
      <c r="I18" s="146" t="s">
        <v>218</v>
      </c>
      <c r="N18" s="223" t="s">
        <v>323</v>
      </c>
      <c r="X18" s="301"/>
      <c r="AW18" s="530" t="s">
        <v>217</v>
      </c>
      <c r="AX18" s="531" t="s">
        <v>217</v>
      </c>
    </row>
    <row r="19" spans="1:50" ht="21" customHeight="1">
      <c r="A19" s="5" t="s">
        <v>117</v>
      </c>
      <c r="B19" s="43">
        <v>2017</v>
      </c>
      <c r="I19" s="146" t="s">
        <v>219</v>
      </c>
      <c r="N19" s="223" t="s">
        <v>322</v>
      </c>
      <c r="X19" s="301"/>
      <c r="AW19" s="530" t="s">
        <v>218</v>
      </c>
      <c r="AX19" s="531" t="s">
        <v>218</v>
      </c>
    </row>
    <row r="20" spans="1:50" ht="21" customHeight="1">
      <c r="A20" s="5" t="s">
        <v>118</v>
      </c>
      <c r="B20" s="43">
        <v>2018</v>
      </c>
      <c r="I20" s="146" t="s">
        <v>220</v>
      </c>
      <c r="N20" s="223" t="s">
        <v>321</v>
      </c>
      <c r="AW20" s="530" t="s">
        <v>219</v>
      </c>
      <c r="AX20" s="531" t="s">
        <v>219</v>
      </c>
    </row>
    <row r="21" spans="1:50" ht="21" customHeight="1">
      <c r="A21" s="5" t="s">
        <v>119</v>
      </c>
      <c r="B21" s="43">
        <v>2019</v>
      </c>
      <c r="I21" s="146" t="s">
        <v>221</v>
      </c>
      <c r="N21" s="223" t="s">
        <v>320</v>
      </c>
      <c r="AW21" s="530" t="s">
        <v>220</v>
      </c>
      <c r="AX21" s="531" t="s">
        <v>220</v>
      </c>
    </row>
    <row r="22" spans="1:50" ht="21" customHeight="1">
      <c r="A22" s="5" t="s">
        <v>120</v>
      </c>
      <c r="B22" s="43">
        <v>2020</v>
      </c>
      <c r="N22" s="223" t="s">
        <v>319</v>
      </c>
      <c r="AW22" s="530" t="s">
        <v>221</v>
      </c>
      <c r="AX22" s="531" t="s">
        <v>221</v>
      </c>
    </row>
    <row r="23" spans="1:50" ht="21" customHeight="1">
      <c r="A23" s="5" t="s">
        <v>121</v>
      </c>
      <c r="B23" s="43">
        <v>2021</v>
      </c>
      <c r="AW23" s="530" t="s">
        <v>600</v>
      </c>
      <c r="AX23" s="531" t="s">
        <v>600</v>
      </c>
    </row>
    <row r="24" spans="1:50" ht="21" customHeight="1">
      <c r="A24" s="5" t="s">
        <v>122</v>
      </c>
      <c r="B24" s="43">
        <v>2022</v>
      </c>
      <c r="AW24" s="530" t="s">
        <v>601</v>
      </c>
      <c r="AX24" s="531" t="s">
        <v>601</v>
      </c>
    </row>
    <row r="25" spans="1:50">
      <c r="A25" s="5" t="s">
        <v>123</v>
      </c>
      <c r="B25" s="43">
        <v>2023</v>
      </c>
      <c r="AW25" s="530" t="s">
        <v>602</v>
      </c>
      <c r="AX25" s="531" t="s">
        <v>602</v>
      </c>
    </row>
    <row r="26" spans="1:50">
      <c r="A26" s="5" t="s">
        <v>124</v>
      </c>
      <c r="B26" s="43">
        <v>2024</v>
      </c>
      <c r="AX26" s="531" t="s">
        <v>603</v>
      </c>
    </row>
    <row r="27" spans="1:50">
      <c r="A27" s="5" t="s">
        <v>125</v>
      </c>
      <c r="B27" s="43">
        <v>2025</v>
      </c>
      <c r="AX27" s="531" t="s">
        <v>604</v>
      </c>
    </row>
    <row r="28" spans="1:50">
      <c r="A28" s="5" t="s">
        <v>126</v>
      </c>
      <c r="D28" s="370"/>
      <c r="E28" s="371"/>
      <c r="F28" s="371"/>
      <c r="H28" s="372" t="s">
        <v>439</v>
      </c>
      <c r="AX28" s="531" t="s">
        <v>605</v>
      </c>
    </row>
    <row r="29" spans="1:50">
      <c r="A29" s="5" t="s">
        <v>127</v>
      </c>
      <c r="D29" s="373" t="s">
        <v>440</v>
      </c>
      <c r="E29" s="374" t="str">
        <f>IF(periodStart = "","", periodStart)</f>
        <v>01.01.2022</v>
      </c>
      <c r="F29" s="374" t="str">
        <f>IF(periodEnd = "","", periodEnd)</f>
        <v>31.12.2022</v>
      </c>
      <c r="H29" s="375" t="s">
        <v>1240</v>
      </c>
      <c r="AX29" s="531" t="s">
        <v>606</v>
      </c>
    </row>
    <row r="30" spans="1:50">
      <c r="A30" s="5" t="s">
        <v>128</v>
      </c>
      <c r="D30" s="376"/>
      <c r="E30" s="377"/>
      <c r="F30" s="377"/>
      <c r="AX30" s="531" t="s">
        <v>607</v>
      </c>
    </row>
    <row r="31" spans="1:50" ht="12.75">
      <c r="A31" s="5" t="s">
        <v>129</v>
      </c>
      <c r="D31" s="370"/>
      <c r="E31" s="371"/>
      <c r="F31" s="371"/>
      <c r="H31" s="378"/>
      <c r="AX31" s="531" t="s">
        <v>608</v>
      </c>
    </row>
    <row r="32" spans="1:50">
      <c r="A32" s="5" t="s">
        <v>130</v>
      </c>
      <c r="D32" s="373" t="s">
        <v>441</v>
      </c>
      <c r="E32" s="379"/>
      <c r="F32" s="379"/>
      <c r="H32" s="380" t="s">
        <v>442</v>
      </c>
      <c r="AX32" s="531" t="s">
        <v>609</v>
      </c>
    </row>
    <row r="33" spans="1:50">
      <c r="A33" s="5" t="s">
        <v>131</v>
      </c>
      <c r="AX33" s="531" t="s">
        <v>610</v>
      </c>
    </row>
    <row r="34" spans="1:50">
      <c r="A34" s="5" t="s">
        <v>132</v>
      </c>
      <c r="AX34" s="531" t="s">
        <v>611</v>
      </c>
    </row>
    <row r="35" spans="1:50">
      <c r="A35" s="5" t="s">
        <v>133</v>
      </c>
      <c r="AX35" s="531" t="s">
        <v>612</v>
      </c>
    </row>
    <row r="36" spans="1:50">
      <c r="A36" s="5" t="s">
        <v>97</v>
      </c>
      <c r="AX36" s="531" t="s">
        <v>613</v>
      </c>
    </row>
    <row r="37" spans="1:50">
      <c r="A37" s="5" t="s">
        <v>98</v>
      </c>
      <c r="AX37" s="531" t="s">
        <v>614</v>
      </c>
    </row>
    <row r="38" spans="1:50">
      <c r="A38" s="5" t="s">
        <v>99</v>
      </c>
      <c r="AX38" s="531" t="s">
        <v>615</v>
      </c>
    </row>
    <row r="39" spans="1:50">
      <c r="A39" s="5" t="s">
        <v>100</v>
      </c>
      <c r="AX39" s="531" t="s">
        <v>563</v>
      </c>
    </row>
    <row r="40" spans="1:50">
      <c r="A40" s="5" t="s">
        <v>101</v>
      </c>
      <c r="AX40" s="531" t="s">
        <v>564</v>
      </c>
    </row>
    <row r="41" spans="1:50">
      <c r="A41" s="5" t="s">
        <v>102</v>
      </c>
      <c r="AX41" s="531" t="s">
        <v>565</v>
      </c>
    </row>
    <row r="42" spans="1:50">
      <c r="A42" s="5" t="s">
        <v>134</v>
      </c>
      <c r="AX42" s="531" t="s">
        <v>566</v>
      </c>
    </row>
    <row r="43" spans="1:50">
      <c r="A43" s="5" t="s">
        <v>135</v>
      </c>
      <c r="AX43" s="531" t="s">
        <v>567</v>
      </c>
    </row>
    <row r="44" spans="1:50">
      <c r="A44" s="5" t="s">
        <v>136</v>
      </c>
      <c r="AX44" s="531" t="s">
        <v>568</v>
      </c>
    </row>
    <row r="45" spans="1:50">
      <c r="A45" s="5" t="s">
        <v>137</v>
      </c>
      <c r="AX45" s="531" t="s">
        <v>569</v>
      </c>
    </row>
    <row r="46" spans="1:50">
      <c r="A46" s="5" t="s">
        <v>138</v>
      </c>
      <c r="AX46" s="531" t="s">
        <v>570</v>
      </c>
    </row>
    <row r="47" spans="1:50">
      <c r="A47" s="5" t="s">
        <v>159</v>
      </c>
      <c r="AX47" s="531" t="s">
        <v>571</v>
      </c>
    </row>
    <row r="48" spans="1:50">
      <c r="A48" s="5" t="s">
        <v>160</v>
      </c>
      <c r="AX48" s="531" t="s">
        <v>572</v>
      </c>
    </row>
    <row r="49" spans="1:50">
      <c r="A49" s="5" t="s">
        <v>161</v>
      </c>
      <c r="AX49" s="531" t="s">
        <v>573</v>
      </c>
    </row>
    <row r="50" spans="1:50">
      <c r="A50" s="5" t="s">
        <v>139</v>
      </c>
      <c r="AX50" s="531" t="s">
        <v>574</v>
      </c>
    </row>
    <row r="51" spans="1:50">
      <c r="A51" s="5" t="s">
        <v>140</v>
      </c>
      <c r="AX51" s="531" t="s">
        <v>575</v>
      </c>
    </row>
    <row r="52" spans="1:50">
      <c r="A52" s="5" t="s">
        <v>141</v>
      </c>
      <c r="AX52" s="531" t="s">
        <v>576</v>
      </c>
    </row>
    <row r="53" spans="1:50">
      <c r="A53" s="5" t="s">
        <v>142</v>
      </c>
      <c r="AX53" s="531" t="s">
        <v>577</v>
      </c>
    </row>
    <row r="54" spans="1:50">
      <c r="A54" s="5" t="s">
        <v>143</v>
      </c>
      <c r="AX54" s="531" t="s">
        <v>578</v>
      </c>
    </row>
    <row r="55" spans="1:50">
      <c r="A55" s="5" t="s">
        <v>144</v>
      </c>
      <c r="AX55" s="531" t="s">
        <v>579</v>
      </c>
    </row>
    <row r="56" spans="1:50">
      <c r="A56" s="5" t="s">
        <v>145</v>
      </c>
      <c r="AX56" s="531" t="s">
        <v>580</v>
      </c>
    </row>
    <row r="57" spans="1:50">
      <c r="A57" s="5" t="s">
        <v>409</v>
      </c>
      <c r="AX57" s="531" t="s">
        <v>581</v>
      </c>
    </row>
    <row r="58" spans="1:50">
      <c r="A58" s="5" t="s">
        <v>146</v>
      </c>
      <c r="AX58" s="531" t="s">
        <v>582</v>
      </c>
    </row>
    <row r="59" spans="1:50">
      <c r="A59" s="5" t="s">
        <v>147</v>
      </c>
      <c r="AX59" s="531" t="s">
        <v>583</v>
      </c>
    </row>
    <row r="60" spans="1:50">
      <c r="A60" s="5" t="s">
        <v>148</v>
      </c>
      <c r="AX60" s="531" t="s">
        <v>584</v>
      </c>
    </row>
    <row r="61" spans="1:50">
      <c r="A61" s="5" t="s">
        <v>149</v>
      </c>
      <c r="AX61" s="531" t="s">
        <v>585</v>
      </c>
    </row>
    <row r="62" spans="1:50">
      <c r="A62" s="5" t="s">
        <v>92</v>
      </c>
    </row>
    <row r="63" spans="1:50">
      <c r="A63" s="5" t="s">
        <v>150</v>
      </c>
    </row>
    <row r="64" spans="1:50">
      <c r="A64" s="5" t="s">
        <v>151</v>
      </c>
    </row>
    <row r="65" spans="1:1">
      <c r="A65" s="5" t="s">
        <v>152</v>
      </c>
    </row>
    <row r="66" spans="1:1">
      <c r="A66" s="5" t="s">
        <v>153</v>
      </c>
    </row>
    <row r="67" spans="1:1">
      <c r="A67" s="5" t="s">
        <v>154</v>
      </c>
    </row>
    <row r="68" spans="1:1">
      <c r="A68" s="5" t="s">
        <v>155</v>
      </c>
    </row>
    <row r="69" spans="1:1">
      <c r="A69" s="5" t="s">
        <v>156</v>
      </c>
    </row>
    <row r="70" spans="1:1">
      <c r="A70" s="5" t="s">
        <v>157</v>
      </c>
    </row>
    <row r="71" spans="1:1">
      <c r="A71" s="5" t="s">
        <v>158</v>
      </c>
    </row>
    <row r="72" spans="1:1">
      <c r="A72" s="5" t="s">
        <v>162</v>
      </c>
    </row>
    <row r="73" spans="1:1">
      <c r="A73" s="5" t="s">
        <v>163</v>
      </c>
    </row>
    <row r="74" spans="1:1">
      <c r="A74" s="5" t="s">
        <v>164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96</v>
      </c>
    </row>
    <row r="80" spans="1:1">
      <c r="A80" s="5" t="s">
        <v>169</v>
      </c>
    </row>
    <row r="81" spans="1:1">
      <c r="A81" s="5" t="s">
        <v>170</v>
      </c>
    </row>
    <row r="82" spans="1:1">
      <c r="A82" s="5" t="s">
        <v>171</v>
      </c>
    </row>
    <row r="83" spans="1:1">
      <c r="A83" s="5" t="s">
        <v>46</v>
      </c>
    </row>
    <row r="84" spans="1:1">
      <c r="A84" s="5" t="s">
        <v>47</v>
      </c>
    </row>
    <row r="85" spans="1:1">
      <c r="A85" s="5" t="s">
        <v>48</v>
      </c>
    </row>
    <row r="86" spans="1:1">
      <c r="A86" s="5" t="s">
        <v>49</v>
      </c>
    </row>
    <row r="87" spans="1:1">
      <c r="A87" s="5" t="s">
        <v>50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62</v>
      </c>
    </row>
    <row r="2" spans="2:4" ht="90">
      <c r="B2" s="52" t="s">
        <v>543</v>
      </c>
    </row>
    <row r="3" spans="2:4" ht="67.5">
      <c r="B3" s="52" t="s">
        <v>416</v>
      </c>
    </row>
    <row r="4" spans="2:4" ht="33.75">
      <c r="B4" s="52" t="s">
        <v>699</v>
      </c>
    </row>
    <row r="5" spans="2:4">
      <c r="B5" s="52" t="s">
        <v>225</v>
      </c>
    </row>
    <row r="6" spans="2:4" ht="22.5">
      <c r="B6" s="52" t="s">
        <v>269</v>
      </c>
    </row>
    <row r="7" spans="2:4" ht="22.5">
      <c r="B7" s="52" t="s">
        <v>270</v>
      </c>
    </row>
    <row r="8" spans="2:4" ht="22.5">
      <c r="B8" s="52" t="s">
        <v>271</v>
      </c>
    </row>
    <row r="9" spans="2:4" ht="22.5">
      <c r="B9" s="52" t="s">
        <v>544</v>
      </c>
    </row>
    <row r="10" spans="2:4" ht="56.25">
      <c r="B10" s="52" t="s">
        <v>698</v>
      </c>
    </row>
    <row r="11" spans="2:4" ht="12.75">
      <c r="B11" s="310" t="s">
        <v>414</v>
      </c>
    </row>
    <row r="12" spans="2:4">
      <c r="B12" s="50" t="s">
        <v>184</v>
      </c>
    </row>
    <row r="13" spans="2:4" ht="22.5">
      <c r="B13" s="52" t="s">
        <v>200</v>
      </c>
    </row>
    <row r="14" spans="2:4" ht="67.5">
      <c r="B14" s="52" t="s">
        <v>253</v>
      </c>
    </row>
    <row r="15" spans="2:4" ht="22.5">
      <c r="B15" s="52" t="s">
        <v>233</v>
      </c>
    </row>
    <row r="16" spans="2:4">
      <c r="B16" s="50" t="s">
        <v>209</v>
      </c>
      <c r="D16" s="92"/>
    </row>
    <row r="17" spans="1:2" ht="33.75">
      <c r="B17" s="52" t="s">
        <v>267</v>
      </c>
    </row>
    <row r="18" spans="1:2" ht="33.75">
      <c r="B18" s="52" t="s">
        <v>268</v>
      </c>
    </row>
    <row r="19" spans="1:2">
      <c r="B19" s="52" t="s">
        <v>254</v>
      </c>
    </row>
    <row r="20" spans="1:2" ht="33.75">
      <c r="B20" s="52" t="s">
        <v>295</v>
      </c>
    </row>
    <row r="21" spans="1:2">
      <c r="B21" s="50" t="s">
        <v>222</v>
      </c>
    </row>
    <row r="22" spans="1:2">
      <c r="B22" s="52" t="s">
        <v>224</v>
      </c>
    </row>
    <row r="24" spans="1:2" ht="22.5">
      <c r="B24" s="312" t="s">
        <v>380</v>
      </c>
    </row>
    <row r="26" spans="1:2">
      <c r="B26" s="50" t="s">
        <v>335</v>
      </c>
    </row>
    <row r="27" spans="1:2" ht="22.5">
      <c r="B27" s="311" t="s">
        <v>513</v>
      </c>
    </row>
    <row r="28" spans="1:2" ht="56.25">
      <c r="B28" s="311" t="s">
        <v>512</v>
      </c>
    </row>
    <row r="29" spans="1:2">
      <c r="B29" s="418" t="s">
        <v>415</v>
      </c>
    </row>
    <row r="30" spans="1:2" ht="22.5">
      <c r="B30" s="311" t="s">
        <v>697</v>
      </c>
    </row>
    <row r="32" spans="1:2">
      <c r="A32" s="381"/>
      <c r="B32" s="382" t="s">
        <v>465</v>
      </c>
    </row>
    <row r="33" spans="1:2" ht="14.25">
      <c r="A33" s="383">
        <v>1</v>
      </c>
      <c r="B33" s="384" t="s">
        <v>466</v>
      </c>
    </row>
    <row r="34" spans="1:2" ht="14.25">
      <c r="A34" s="383">
        <v>2</v>
      </c>
      <c r="B34" s="384" t="s">
        <v>467</v>
      </c>
    </row>
    <row r="35" spans="1:2">
      <c r="B35" s="382" t="s">
        <v>468</v>
      </c>
    </row>
    <row r="36" spans="1:2">
      <c r="B36" s="384" t="s">
        <v>469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557</vt:i4>
      </vt:variant>
    </vt:vector>
  </HeadingPairs>
  <TitlesOfParts>
    <vt:vector size="567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2024-10-16T10:47:03Z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